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showInkAnnotation="0" autoCompressPictures="0"/>
  <mc:AlternateContent xmlns:mc="http://schemas.openxmlformats.org/markup-compatibility/2006">
    <mc:Choice Requires="x15">
      <x15ac:absPath xmlns:x15ac="http://schemas.microsoft.com/office/spreadsheetml/2010/11/ac" url="C:\Users\jkenney\Desktop\HRS Forms\"/>
    </mc:Choice>
  </mc:AlternateContent>
  <xr:revisionPtr revIDLastSave="0" documentId="13_ncr:1_{4EB5FA92-3056-4C33-B3BC-FD61EFD45DE7}" xr6:coauthVersionLast="36" xr6:coauthVersionMax="36" xr10:uidLastSave="{00000000-0000-0000-0000-000000000000}"/>
  <bookViews>
    <workbookView xWindow="14390" yWindow="-20" windowWidth="14430" windowHeight="12860" xr2:uid="{00000000-000D-0000-FFFF-FFFF00000000}"/>
  </bookViews>
  <sheets>
    <sheet name="Sheet1" sheetId="1" r:id="rId1"/>
    <sheet name="Sheet2" sheetId="2" r:id="rId2"/>
    <sheet name="Sheet3" sheetId="3" r:id="rId3"/>
  </sheets>
  <definedNames>
    <definedName name="_xlnm.Print_Area" localSheetId="0">Sheet1!$A$1:$K$97</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22" i="1" l="1"/>
  <c r="J23" i="1"/>
  <c r="A26" i="1"/>
  <c r="J21" i="1"/>
  <c r="K68" i="1"/>
  <c r="K69" i="1"/>
  <c r="K70" i="1"/>
  <c r="K71" i="1"/>
  <c r="K64" i="1"/>
  <c r="K65" i="1"/>
  <c r="K66" i="1"/>
  <c r="K67" i="1"/>
  <c r="J15" i="1"/>
  <c r="J16" i="1"/>
  <c r="J17" i="1"/>
  <c r="J18" i="1"/>
  <c r="J19" i="1"/>
  <c r="P37" i="1"/>
  <c r="P36" i="1"/>
  <c r="P35" i="1"/>
  <c r="P34" i="1"/>
  <c r="P33" i="1"/>
  <c r="N34" i="1"/>
  <c r="N33" i="1"/>
  <c r="K77" i="1"/>
  <c r="K76" i="1"/>
  <c r="K33" i="1"/>
  <c r="K34" i="1"/>
  <c r="K38" i="1" s="1"/>
  <c r="K35" i="1"/>
  <c r="K36" i="1"/>
  <c r="K37" i="1"/>
  <c r="K39" i="1"/>
  <c r="K40" i="1"/>
  <c r="K41" i="1"/>
  <c r="K42" i="1"/>
  <c r="K43" i="1"/>
  <c r="K45" i="1"/>
  <c r="K46" i="1"/>
  <c r="K47" i="1"/>
  <c r="K48" i="1"/>
  <c r="K49" i="1"/>
  <c r="K51" i="1"/>
  <c r="K53" i="1"/>
  <c r="K52" i="1"/>
  <c r="K54" i="1"/>
  <c r="K55" i="1"/>
  <c r="K78" i="1" l="1"/>
  <c r="K56" i="1"/>
  <c r="I68" i="1"/>
  <c r="K50" i="1"/>
  <c r="I66" i="1"/>
  <c r="I35" i="1"/>
  <c r="I69" i="1"/>
  <c r="I54" i="1"/>
  <c r="I40" i="1"/>
  <c r="I36" i="1"/>
  <c r="J36" i="1" s="1"/>
  <c r="I65" i="1"/>
  <c r="I67" i="1"/>
  <c r="I43" i="1"/>
  <c r="J43" i="1" s="1"/>
  <c r="I39" i="1"/>
  <c r="I77" i="1"/>
  <c r="K19" i="1"/>
  <c r="K15" i="1"/>
  <c r="I64" i="1"/>
  <c r="K22" i="1"/>
  <c r="K17" i="1"/>
  <c r="I53" i="1"/>
  <c r="I47" i="1"/>
  <c r="I42" i="1"/>
  <c r="J42" i="1" s="1"/>
  <c r="K18" i="1"/>
  <c r="I71" i="1"/>
  <c r="K21" i="1"/>
  <c r="I76" i="1"/>
  <c r="I78" i="1" s="1"/>
  <c r="J77" i="1" s="1"/>
  <c r="I37" i="1"/>
  <c r="J37" i="1" s="1"/>
  <c r="K16" i="1"/>
  <c r="I46" i="1"/>
  <c r="I70" i="1"/>
  <c r="K23" i="1"/>
  <c r="I33" i="1"/>
  <c r="I51" i="1"/>
  <c r="I48" i="1"/>
  <c r="J48" i="1" s="1"/>
  <c r="I34" i="1"/>
  <c r="I52" i="1"/>
  <c r="I55" i="1"/>
  <c r="J55" i="1" s="1"/>
  <c r="I45" i="1"/>
  <c r="J47" i="1" s="1"/>
  <c r="I49" i="1"/>
  <c r="J49" i="1" s="1"/>
  <c r="K44" i="1"/>
  <c r="J24" i="1"/>
  <c r="I41" i="1"/>
  <c r="K72" i="1"/>
  <c r="K57" i="1" l="1"/>
  <c r="K24" i="1"/>
  <c r="J34" i="1"/>
  <c r="J41" i="1"/>
  <c r="J46" i="1"/>
  <c r="J35" i="1"/>
  <c r="J53" i="1"/>
  <c r="I72" i="1"/>
  <c r="J76" i="1"/>
  <c r="I44" i="1"/>
  <c r="K80" i="1"/>
  <c r="J51" i="1"/>
  <c r="I56" i="1"/>
  <c r="I50" i="1"/>
  <c r="J45" i="1"/>
  <c r="I38" i="1"/>
  <c r="J33" i="1"/>
  <c r="J52" i="1"/>
  <c r="J40" i="1"/>
  <c r="J39" i="1"/>
  <c r="I57" i="1" l="1"/>
  <c r="I80" i="1" s="1"/>
  <c r="J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Jessica Steiner</author>
    <author>aaguirre</author>
    <author>CSM User</author>
  </authors>
  <commentList>
    <comment ref="I7" authorId="0" shapeId="0" xr:uid="{00000000-0006-0000-0000-000001000000}">
      <text>
        <r>
          <rPr>
            <b/>
            <sz val="8"/>
            <color indexed="81"/>
            <rFont val="Tahoma"/>
            <family val="2"/>
          </rPr>
          <t xml:space="preserve">AMS
CEE
CS
EE
ME
CBE
CH 
MME 
PH
EB
GE
GP
HASS
MN 
PE
</t>
        </r>
      </text>
    </comment>
    <comment ref="F9" authorId="1" shapeId="0" xr:uid="{00000000-0006-0000-0000-000002000000}">
      <text>
        <r>
          <rPr>
            <b/>
            <sz val="8"/>
            <color indexed="81"/>
            <rFont val="Tahoma"/>
            <family val="2"/>
          </rPr>
          <t>aaguirre:</t>
        </r>
        <r>
          <rPr>
            <sz val="8"/>
            <color indexed="81"/>
            <rFont val="Tahoma"/>
            <family val="2"/>
          </rPr>
          <t xml:space="preserve">
If yes, please indicate the changes in the Comments Box.</t>
        </r>
      </text>
    </comment>
    <comment ref="F15" authorId="2" shapeId="0" xr:uid="{00000000-0006-0000-0000-00000300000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F16" authorId="2" shapeId="0" xr:uid="{00000000-0006-0000-0000-00000400000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F17" authorId="2" shapeId="0" xr:uid="{00000000-0006-0000-0000-00000500000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F21" authorId="2" shapeId="0" xr:uid="{00000000-0006-0000-0000-00000600000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F22" authorId="2" shapeId="0" xr:uid="{00000000-0006-0000-0000-000007000000}">
      <text>
        <r>
          <rPr>
            <b/>
            <sz val="8"/>
            <color indexed="81"/>
            <rFont val="Tahoma"/>
            <family val="2"/>
          </rPr>
          <t>SR - Summer Research
S1-Summer I</t>
        </r>
        <r>
          <rPr>
            <sz val="8"/>
            <color indexed="81"/>
            <rFont val="Tahoma"/>
            <family val="2"/>
          </rPr>
          <t xml:space="preserve">
</t>
        </r>
        <r>
          <rPr>
            <b/>
            <sz val="8"/>
            <color indexed="81"/>
            <rFont val="Tahoma"/>
            <family val="2"/>
          </rPr>
          <t>S2 - Summer II
CE - Short Course-Continuing Ed.
OR - Other Appointment
WS- Workshops
CA - Athletic Camps</t>
        </r>
        <r>
          <rPr>
            <sz val="8"/>
            <color indexed="81"/>
            <rFont val="Tahoma"/>
            <family val="2"/>
          </rPr>
          <t xml:space="preserve">
</t>
        </r>
      </text>
    </comment>
    <comment ref="J64" authorId="1" shapeId="0" xr:uid="{00000000-0006-0000-0000-000008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5" authorId="1" shapeId="0" xr:uid="{00000000-0006-0000-0000-000009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6" authorId="1" shapeId="0" xr:uid="{00000000-0006-0000-0000-00000A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7" authorId="1" shapeId="0" xr:uid="{00000000-0006-0000-0000-00000B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8" authorId="1" shapeId="0" xr:uid="{00000000-0006-0000-0000-00000C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69" authorId="1" shapeId="0" xr:uid="{00000000-0006-0000-0000-00000D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70" authorId="1" shapeId="0" xr:uid="{00000000-0006-0000-0000-00000E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71" authorId="1" shapeId="0" xr:uid="{00000000-0006-0000-0000-00000F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J76" authorId="1" shapeId="0" xr:uid="{00000000-0006-0000-0000-000010000000}">
      <text>
        <r>
          <rPr>
            <b/>
            <sz val="8"/>
            <color indexed="81"/>
            <rFont val="Tahoma"/>
            <family val="2"/>
          </rPr>
          <t>aaguirre:</t>
        </r>
        <r>
          <rPr>
            <sz val="8"/>
            <color indexed="81"/>
            <rFont val="Tahoma"/>
            <family val="2"/>
          </rPr>
          <t xml:space="preserve">
% distribution is the % to be paid from multiple accounts.  For example, total to be paid is $2,000.  $1,200 of the $2,000 is to be paid from FOAP A and $800 to be paid from FOAP B.  Formula is:  $1,200/$2000 = 60% from Account A</t>
        </r>
      </text>
    </comment>
    <comment ref="H92" authorId="1" shapeId="0" xr:uid="{00000000-0006-0000-0000-000011000000}">
      <text>
        <r>
          <rPr>
            <b/>
            <sz val="8"/>
            <color indexed="81"/>
            <rFont val="Tahoma"/>
            <family val="2"/>
          </rPr>
          <t>aaguirre:</t>
        </r>
        <r>
          <rPr>
            <sz val="8"/>
            <color indexed="81"/>
            <rFont val="Tahoma"/>
            <family val="2"/>
          </rPr>
          <t xml:space="preserve">
The Budget Office's signature is required for all funds EXCLUDING grants and research accounts.  Grants and research accounts require ORA's approval.</t>
        </r>
      </text>
    </comment>
  </commentList>
</comments>
</file>

<file path=xl/sharedStrings.xml><?xml version="1.0" encoding="utf-8"?>
<sst xmlns="http://schemas.openxmlformats.org/spreadsheetml/2006/main" count="151" uniqueCount="100">
  <si>
    <t>Refer to Summer Fact Sheet for all the suffixes that can be used on this Summer Pay HR form.</t>
  </si>
  <si>
    <r>
      <t xml:space="preserve">Please fill out all </t>
    </r>
    <r>
      <rPr>
        <b/>
        <sz val="10"/>
        <rFont val="Arial"/>
        <family val="2"/>
      </rPr>
      <t>tan</t>
    </r>
    <r>
      <rPr>
        <sz val="10"/>
        <rFont val="Arial"/>
        <family val="2"/>
      </rPr>
      <t xml:space="preserve"> fields below:</t>
    </r>
  </si>
  <si>
    <t>Full Name (last, first)</t>
  </si>
  <si>
    <t>CWID</t>
  </si>
  <si>
    <t>Department</t>
  </si>
  <si>
    <t>Please answer with "yes":</t>
  </si>
  <si>
    <t>SUMMER DATES</t>
  </si>
  <si>
    <r>
      <t>Is this form for</t>
    </r>
    <r>
      <rPr>
        <b/>
        <sz val="10"/>
        <color indexed="10"/>
        <rFont val="Arial"/>
        <family val="2"/>
      </rPr>
      <t xml:space="preserve"> changes/revisions</t>
    </r>
    <r>
      <rPr>
        <b/>
        <sz val="10"/>
        <rFont val="Arial"/>
        <family val="2"/>
      </rPr>
      <t>?</t>
    </r>
  </si>
  <si>
    <t>Start Date</t>
  </si>
  <si>
    <t>End Date</t>
  </si>
  <si>
    <t># of Days</t>
  </si>
  <si>
    <r>
      <t xml:space="preserve">Is this form for </t>
    </r>
    <r>
      <rPr>
        <sz val="10"/>
        <color indexed="10"/>
        <rFont val="Arial"/>
        <family val="2"/>
      </rPr>
      <t>summer research</t>
    </r>
    <r>
      <rPr>
        <sz val="10"/>
        <rFont val="Arial"/>
        <family val="2"/>
      </rPr>
      <t>?</t>
    </r>
  </si>
  <si>
    <t xml:space="preserve">Summer Research (SR) </t>
  </si>
  <si>
    <r>
      <t xml:space="preserve">Is this form for </t>
    </r>
    <r>
      <rPr>
        <sz val="10"/>
        <color indexed="10"/>
        <rFont val="Arial"/>
        <family val="2"/>
      </rPr>
      <t>summer teaching</t>
    </r>
    <r>
      <rPr>
        <sz val="10"/>
        <rFont val="Arial"/>
        <family val="2"/>
      </rPr>
      <t>?</t>
    </r>
  </si>
  <si>
    <t>Summer I (S1)/ Field I (F1)</t>
  </si>
  <si>
    <r>
      <t xml:space="preserve">Is this form for </t>
    </r>
    <r>
      <rPr>
        <sz val="10"/>
        <color indexed="10"/>
        <rFont val="Arial"/>
        <family val="2"/>
      </rPr>
      <t>department head duties</t>
    </r>
    <r>
      <rPr>
        <sz val="10"/>
        <rFont val="Arial"/>
        <family val="2"/>
      </rPr>
      <t>?</t>
    </r>
  </si>
  <si>
    <t>Summer II (S2)/ Field II (F2)</t>
  </si>
  <si>
    <t xml:space="preserve">Note:  If possible please include all the types of summer pay on one HR form.  </t>
  </si>
  <si>
    <t>Calculated</t>
  </si>
  <si>
    <t>Position Number</t>
  </si>
  <si>
    <t>Total # of Days</t>
  </si>
  <si>
    <t>Amount</t>
  </si>
  <si>
    <t>SR</t>
  </si>
  <si>
    <t>Job Title</t>
  </si>
  <si>
    <t>F1</t>
  </si>
  <si>
    <t>F2</t>
  </si>
  <si>
    <t>% of Effort (whole number)</t>
  </si>
  <si>
    <t>Credit Hours</t>
  </si>
  <si>
    <t>S1</t>
  </si>
  <si>
    <t>SPECIFIC Duties and/or Comments:</t>
  </si>
  <si>
    <t>Instructions: Please put the appropriate summer job assignment in the appropriate section below . Thanks.</t>
  </si>
  <si>
    <t xml:space="preserve">If you input the start and end dates, the amount to be paid will automatically calculate. If you choose to, you can override any of the formulas or text (suffix, amount to be paid, % distribution, # of days). </t>
  </si>
  <si>
    <t>Suffix</t>
  </si>
  <si>
    <t>Index</t>
  </si>
  <si>
    <t>Fund</t>
  </si>
  <si>
    <t>Org</t>
  </si>
  <si>
    <t>Acct</t>
  </si>
  <si>
    <t>Prog</t>
  </si>
  <si>
    <t xml:space="preserve">Amount to be paid </t>
  </si>
  <si>
    <t>% Distribution</t>
  </si>
  <si>
    <t>MAY TOTAL</t>
  </si>
  <si>
    <t>JUNE TOTAL</t>
  </si>
  <si>
    <t>JULY TOTAL</t>
  </si>
  <si>
    <t>AUG TOTAL</t>
  </si>
  <si>
    <t>TOTAL</t>
  </si>
  <si>
    <t>Summer Instruction (S1 and S2)</t>
  </si>
  <si>
    <t>Please enter one line of pay for each summer month. You can type over the month in the Index column.</t>
  </si>
  <si>
    <t xml:space="preserve">Please delete #DIV/0 on any unused rows. Otherwise, the Grand Total of the form will not calculate. Thanks. </t>
  </si>
  <si>
    <t>Total amount of this HR form:</t>
  </si>
  <si>
    <t>Forwarded to Fund Manager:</t>
  </si>
  <si>
    <t xml:space="preserve"> </t>
  </si>
  <si>
    <t>(Please type Name and Date)</t>
  </si>
  <si>
    <t>Forwarded to DH/DD:</t>
  </si>
  <si>
    <t xml:space="preserve">        (Signature and Date)</t>
  </si>
  <si>
    <t>Forwarded to Employee:</t>
  </si>
  <si>
    <t>Other Summer Assignments CA (camp), CE (short course), WS(workshop), XP (curriculum dev.)</t>
  </si>
  <si>
    <t>June</t>
  </si>
  <si>
    <t>July</t>
  </si>
  <si>
    <t>May</t>
  </si>
  <si>
    <t>Aug</t>
  </si>
  <si>
    <t>% Distrib</t>
  </si>
  <si>
    <r>
      <t xml:space="preserve">Colorado School of Mines Academic Faculty </t>
    </r>
    <r>
      <rPr>
        <b/>
        <i/>
        <sz val="12"/>
        <rFont val="Arial"/>
        <family val="2"/>
      </rPr>
      <t>SUMMER PAY</t>
    </r>
    <r>
      <rPr>
        <b/>
        <sz val="12"/>
        <rFont val="Arial"/>
        <family val="2"/>
      </rPr>
      <t xml:space="preserve"> HR Form </t>
    </r>
  </si>
  <si>
    <t xml:space="preserve">                            Date/Name/Phone Number of Person Preparing this form:</t>
  </si>
  <si>
    <r>
      <rPr>
        <b/>
        <sz val="10"/>
        <rFont val="Arial"/>
        <family val="2"/>
      </rPr>
      <t>For help/instructions</t>
    </r>
    <r>
      <rPr>
        <sz val="10"/>
        <rFont val="Arial"/>
        <family val="2"/>
      </rPr>
      <t>: See Summer Fact Sheet located under the Academic Faculty Summer Pay form on HR website in the HR forms section</t>
    </r>
  </si>
  <si>
    <t>1    Credit</t>
  </si>
  <si>
    <t>Number of Credits Taught</t>
  </si>
  <si>
    <t>2    Credits</t>
  </si>
  <si>
    <t>3    Credits</t>
  </si>
  <si>
    <t>4    Credits</t>
  </si>
  <si>
    <t>4.5 Credits</t>
  </si>
  <si>
    <t>5    Credits</t>
  </si>
  <si>
    <t>6    Credits</t>
  </si>
  <si>
    <t>7    Credits</t>
  </si>
  <si>
    <t>8    Credits</t>
  </si>
  <si>
    <t>S2 8W</t>
  </si>
  <si>
    <t>S2 6W</t>
  </si>
  <si>
    <t>Number of Days in Summer I and II 6W</t>
  </si>
  <si>
    <t>Summer I and Summer II 6W Multiplying Factors in Formula</t>
  </si>
  <si>
    <t>Summer II 8W Multiplying Factors in Formula</t>
  </si>
  <si>
    <t>Number of Days in Summer II 8W</t>
  </si>
  <si>
    <t>K65, K66</t>
  </si>
  <si>
    <t>J21, J22, K62, K63, K64,</t>
  </si>
  <si>
    <t>in cells:</t>
  </si>
  <si>
    <t xml:space="preserve">Multiplying factors are included in the formulas </t>
  </si>
  <si>
    <t>Multiplying Factor Used Depending on # of  Credit Hours</t>
  </si>
  <si>
    <t xml:space="preserve">Amount paid per day </t>
  </si>
  <si>
    <t>(automatic calculation) for SR, F1, &amp; F2</t>
  </si>
  <si>
    <t xml:space="preserve">Section:  Summer Research (SR), Field 1 (F1), Field 2 (F2) </t>
  </si>
  <si>
    <t xml:space="preserve">Do not include the DHDD's 37.5 days of department summer duties to this form.  
Pay for these days are set up differently.  </t>
  </si>
  <si>
    <t>Summer II (S2)-physics only</t>
  </si>
  <si>
    <t>XP</t>
  </si>
  <si>
    <t>Vice Provost/Dean APPROVAL</t>
  </si>
  <si>
    <t>Budget Office Approval</t>
  </si>
  <si>
    <t>May 11- August 21, 2020</t>
  </si>
  <si>
    <t>NOTE: DHDD's can only have 37.5 days (not 75)</t>
  </si>
  <si>
    <t>Verify that DHDD's only have 37.5 hours</t>
  </si>
  <si>
    <t>Total should not to exceed 75 days</t>
  </si>
  <si>
    <t>Acad Year Salary at 100% Effort</t>
  </si>
  <si>
    <r>
      <rPr>
        <b/>
        <sz val="10"/>
        <color rgb="FF002060"/>
        <rFont val="Arial"/>
        <family val="2"/>
      </rPr>
      <t xml:space="preserve">SUBMIT ALL FORMS TO:
need VP signature?  </t>
    </r>
    <r>
      <rPr>
        <b/>
        <sz val="10"/>
        <color rgb="FF0070C0"/>
        <rFont val="Arial"/>
        <family val="2"/>
      </rPr>
      <t>Send to: pcesforms@mines.edu</t>
    </r>
    <r>
      <rPr>
        <b/>
        <sz val="10"/>
        <color indexed="10"/>
        <rFont val="Arial"/>
        <family val="2"/>
      </rPr>
      <t xml:space="preserve">
AAPAYROLLFORMS@MINES.EDU</t>
    </r>
  </si>
  <si>
    <t>Revised 4/20/2020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</si>
</sst>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_-&quot;$&quot;* #,##0.00_-;\-&quot;$&quot;* #,##0.00_-;_-&quot;$&quot;* &quot;-&quot;??_-;_-@_-"/>
    <numFmt numFmtId="165" formatCode="m/d/yy;@"/>
    <numFmt numFmtId="166" formatCode="&quot;$&quot;#,##0.00000_);\(&quot;$&quot;#,##0.00000\)"/>
    <numFmt numFmtId="167" formatCode="&quot;$&quot;#,##0.00"/>
    <numFmt numFmtId="168" formatCode="0.00000"/>
    <numFmt numFmtId="169" formatCode="0.0000"/>
    <numFmt numFmtId="170" formatCode="0.000000"/>
    <numFmt numFmtId="171" formatCode="0.000000000"/>
  </numFmts>
  <fonts count="32" x14ac:knownFonts="1">
    <font>
      <sz val="10"/>
      <name val="Arial"/>
      <family val="2"/>
    </font>
    <font>
      <sz val="10"/>
      <name val="Arial"/>
      <family val="2"/>
    </font>
    <font>
      <b/>
      <sz val="12"/>
      <name val="Arial"/>
      <family val="2"/>
    </font>
    <font>
      <b/>
      <i/>
      <sz val="12"/>
      <name val="Arial"/>
      <family val="2"/>
    </font>
    <font>
      <b/>
      <sz val="12"/>
      <color indexed="10"/>
      <name val="Arial"/>
      <family val="2"/>
    </font>
    <font>
      <b/>
      <sz val="10"/>
      <color indexed="10"/>
      <name val="Arial"/>
      <family val="2"/>
    </font>
    <font>
      <b/>
      <sz val="10"/>
      <name val="Arial"/>
      <family val="2"/>
    </font>
    <font>
      <b/>
      <u/>
      <sz val="10"/>
      <name val="Arial"/>
      <family val="2"/>
    </font>
    <font>
      <sz val="10"/>
      <name val="Arial"/>
      <family val="2"/>
    </font>
    <font>
      <b/>
      <sz val="10"/>
      <color indexed="8"/>
      <name val="Arial"/>
      <family val="2"/>
    </font>
    <font>
      <sz val="10"/>
      <color indexed="10"/>
      <name val="Arial"/>
      <family val="2"/>
    </font>
    <font>
      <b/>
      <sz val="8"/>
      <name val="Arial"/>
      <family val="2"/>
    </font>
    <font>
      <b/>
      <sz val="9"/>
      <name val="Arial"/>
      <family val="2"/>
    </font>
    <font>
      <b/>
      <i/>
      <sz val="10"/>
      <name val="Arial"/>
      <family val="2"/>
    </font>
    <font>
      <i/>
      <sz val="10"/>
      <color indexed="10"/>
      <name val="Arial"/>
      <family val="2"/>
    </font>
    <font>
      <sz val="10"/>
      <color indexed="10"/>
      <name val="Arial"/>
      <family val="2"/>
    </font>
    <font>
      <b/>
      <i/>
      <sz val="10"/>
      <color indexed="10"/>
      <name val="Arial"/>
      <family val="2"/>
    </font>
    <font>
      <sz val="9"/>
      <name val="Arial"/>
      <family val="2"/>
    </font>
    <font>
      <sz val="7"/>
      <name val="Arial"/>
      <family val="2"/>
    </font>
    <font>
      <b/>
      <sz val="8"/>
      <color indexed="81"/>
      <name val="Tahoma"/>
      <family val="2"/>
    </font>
    <font>
      <sz val="8"/>
      <color indexed="81"/>
      <name val="Tahoma"/>
      <family val="2"/>
    </font>
    <font>
      <sz val="8"/>
      <name val="Arial"/>
      <family val="2"/>
    </font>
    <font>
      <b/>
      <i/>
      <sz val="11"/>
      <name val="Arial"/>
      <family val="2"/>
    </font>
    <font>
      <sz val="10"/>
      <color theme="0" tint="-0.499984740745262"/>
      <name val="Arial"/>
      <family val="2"/>
    </font>
    <font>
      <u/>
      <sz val="10"/>
      <color theme="10"/>
      <name val="Arial"/>
      <family val="2"/>
    </font>
    <font>
      <u/>
      <sz val="10"/>
      <color theme="11"/>
      <name val="Arial"/>
      <family val="2"/>
    </font>
    <font>
      <b/>
      <sz val="10"/>
      <color rgb="FFFF0000"/>
      <name val="Arial"/>
      <family val="2"/>
    </font>
    <font>
      <b/>
      <sz val="10"/>
      <color rgb="FF0033CC"/>
      <name val="Arial"/>
      <family val="2"/>
    </font>
    <font>
      <b/>
      <sz val="12"/>
      <color rgb="FF0033CC"/>
      <name val="Arial"/>
      <family val="2"/>
    </font>
    <font>
      <sz val="12"/>
      <name val="Arial"/>
      <family val="2"/>
    </font>
    <font>
      <b/>
      <sz val="10"/>
      <color rgb="FF002060"/>
      <name val="Arial"/>
      <family val="2"/>
    </font>
    <font>
      <b/>
      <sz val="10"/>
      <color rgb="FF0070C0"/>
      <name val="Arial"/>
      <family val="2"/>
    </font>
  </fonts>
  <fills count="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s>
  <borders count="41">
    <border>
      <left/>
      <right/>
      <top/>
      <bottom/>
      <diagonal/>
    </border>
    <border>
      <left style="medium">
        <color auto="1"/>
      </left>
      <right/>
      <top/>
      <bottom/>
      <diagonal/>
    </border>
    <border>
      <left/>
      <right style="medium">
        <color auto="1"/>
      </right>
      <top/>
      <bottom/>
      <diagonal/>
    </border>
    <border>
      <left style="thin">
        <color auto="1"/>
      </left>
      <right style="thin">
        <color auto="1"/>
      </right>
      <top style="thin">
        <color auto="1"/>
      </top>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medium">
        <color auto="1"/>
      </right>
      <top/>
      <bottom style="thin">
        <color auto="1"/>
      </bottom>
      <diagonal/>
    </border>
    <border>
      <left/>
      <right style="thin">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medium">
        <color auto="1"/>
      </left>
      <right/>
      <top/>
      <bottom style="thin">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thin">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thin">
        <color auto="1"/>
      </top>
      <bottom/>
      <diagonal/>
    </border>
    <border>
      <left/>
      <right/>
      <top style="thin">
        <color auto="1"/>
      </top>
      <bottom style="double">
        <color auto="1"/>
      </bottom>
      <diagonal/>
    </border>
    <border>
      <left/>
      <right/>
      <top/>
      <bottom style="double">
        <color auto="1"/>
      </bottom>
      <diagonal/>
    </border>
  </borders>
  <cellStyleXfs count="5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316">
    <xf numFmtId="0" fontId="0" fillId="0" borderId="0" xfId="0"/>
    <xf numFmtId="0" fontId="4" fillId="2" borderId="0" xfId="0" applyFont="1" applyFill="1" applyBorder="1" applyAlignment="1" applyProtection="1">
      <alignment horizontal="center"/>
    </xf>
    <xf numFmtId="0" fontId="5" fillId="2" borderId="1" xfId="0" applyFont="1" applyFill="1" applyBorder="1"/>
    <xf numFmtId="0" fontId="5" fillId="2" borderId="0" xfId="0" applyFont="1" applyFill="1" applyBorder="1"/>
    <xf numFmtId="0" fontId="0" fillId="2" borderId="2" xfId="0" applyFill="1" applyBorder="1" applyProtection="1">
      <protection locked="0"/>
    </xf>
    <xf numFmtId="0" fontId="0" fillId="2" borderId="1" xfId="0" applyFill="1" applyBorder="1" applyProtection="1"/>
    <xf numFmtId="0" fontId="0" fillId="2" borderId="0" xfId="0" applyFill="1" applyBorder="1" applyProtection="1"/>
    <xf numFmtId="0" fontId="0" fillId="2" borderId="0" xfId="0" applyFill="1" applyBorder="1" applyProtection="1">
      <protection locked="0"/>
    </xf>
    <xf numFmtId="0" fontId="6" fillId="2" borderId="0" xfId="0" applyFont="1" applyFill="1" applyBorder="1" applyAlignment="1" applyProtection="1"/>
    <xf numFmtId="0" fontId="0" fillId="2" borderId="0" xfId="0" applyFill="1" applyBorder="1" applyAlignment="1" applyProtection="1">
      <alignment horizontal="left" wrapText="1"/>
    </xf>
    <xf numFmtId="0" fontId="0" fillId="2" borderId="0" xfId="0" applyFill="1" applyBorder="1" applyAlignment="1" applyProtection="1">
      <alignment horizontal="center"/>
    </xf>
    <xf numFmtId="0" fontId="8" fillId="2" borderId="0" xfId="0" applyFont="1" applyFill="1" applyBorder="1" applyAlignment="1" applyProtection="1">
      <alignment horizontal="center" wrapText="1"/>
      <protection locked="0"/>
    </xf>
    <xf numFmtId="0" fontId="0" fillId="2" borderId="0" xfId="0" applyFill="1" applyBorder="1" applyAlignment="1">
      <alignment wrapText="1"/>
    </xf>
    <xf numFmtId="14" fontId="8" fillId="3" borderId="3" xfId="0" applyNumberFormat="1" applyFont="1" applyFill="1" applyBorder="1" applyAlignment="1" applyProtection="1">
      <alignment horizontal="center"/>
      <protection locked="0"/>
    </xf>
    <xf numFmtId="0" fontId="0" fillId="2" borderId="4" xfId="0" applyFill="1" applyBorder="1" applyAlignment="1"/>
    <xf numFmtId="0" fontId="6" fillId="0" borderId="5" xfId="0" applyFont="1" applyBorder="1" applyProtection="1"/>
    <xf numFmtId="0" fontId="6" fillId="0" borderId="6" xfId="0" applyFont="1" applyBorder="1" applyProtection="1"/>
    <xf numFmtId="0" fontId="6" fillId="2" borderId="7" xfId="0" applyFont="1" applyFill="1" applyBorder="1" applyProtection="1"/>
    <xf numFmtId="0" fontId="6" fillId="2" borderId="8" xfId="0" applyFont="1" applyFill="1" applyBorder="1" applyProtection="1"/>
    <xf numFmtId="0" fontId="0" fillId="3" borderId="7" xfId="0" applyFill="1" applyBorder="1" applyProtection="1">
      <protection locked="0"/>
    </xf>
    <xf numFmtId="0" fontId="6" fillId="4" borderId="0" xfId="0" applyFont="1" applyFill="1" applyBorder="1" applyAlignment="1" applyProtection="1">
      <alignment horizontal="center"/>
    </xf>
    <xf numFmtId="0" fontId="9" fillId="4" borderId="2" xfId="0" applyFont="1" applyFill="1" applyBorder="1" applyAlignment="1" applyProtection="1">
      <alignment horizontal="center"/>
    </xf>
    <xf numFmtId="0" fontId="0" fillId="0" borderId="5" xfId="0" applyBorder="1" applyProtection="1"/>
    <xf numFmtId="0" fontId="0" fillId="0" borderId="6" xfId="0" applyBorder="1" applyProtection="1"/>
    <xf numFmtId="0" fontId="0" fillId="2" borderId="7" xfId="0" applyFill="1" applyBorder="1" applyProtection="1"/>
    <xf numFmtId="0" fontId="0" fillId="2" borderId="8" xfId="0" applyFill="1" applyBorder="1" applyProtection="1"/>
    <xf numFmtId="165" fontId="8" fillId="4" borderId="0" xfId="0" applyNumberFormat="1" applyFont="1" applyFill="1" applyBorder="1" applyAlignment="1">
      <alignment horizontal="center"/>
    </xf>
    <xf numFmtId="0" fontId="8" fillId="4" borderId="2" xfId="0" applyFont="1" applyFill="1" applyBorder="1" applyAlignment="1" applyProtection="1">
      <alignment horizontal="center"/>
    </xf>
    <xf numFmtId="0" fontId="0" fillId="0" borderId="5" xfId="0" applyFill="1" applyBorder="1" applyProtection="1"/>
    <xf numFmtId="0" fontId="0" fillId="0" borderId="6" xfId="0" applyFill="1" applyBorder="1" applyProtection="1"/>
    <xf numFmtId="0" fontId="0" fillId="3" borderId="6" xfId="0" applyFill="1" applyBorder="1" applyProtection="1">
      <protection locked="0"/>
    </xf>
    <xf numFmtId="165" fontId="8" fillId="4" borderId="4" xfId="0" applyNumberFormat="1" applyFont="1" applyFill="1" applyBorder="1" applyAlignment="1">
      <alignment horizontal="center"/>
    </xf>
    <xf numFmtId="0" fontId="8" fillId="4" borderId="11" xfId="0" applyFont="1" applyFill="1" applyBorder="1" applyAlignment="1" applyProtection="1">
      <alignment horizontal="center"/>
    </xf>
    <xf numFmtId="0" fontId="4" fillId="2" borderId="12" xfId="0" applyFont="1" applyFill="1" applyBorder="1" applyAlignment="1" applyProtection="1">
      <alignment horizontal="center"/>
    </xf>
    <xf numFmtId="0" fontId="6" fillId="5" borderId="13" xfId="0" applyFont="1" applyFill="1" applyBorder="1" applyAlignment="1" applyProtection="1">
      <alignment horizontal="center"/>
    </xf>
    <xf numFmtId="0" fontId="0" fillId="0" borderId="0" xfId="0" applyBorder="1" applyProtection="1">
      <protection locked="0"/>
    </xf>
    <xf numFmtId="0" fontId="6" fillId="2" borderId="0" xfId="0" applyFont="1" applyFill="1" applyBorder="1" applyAlignment="1" applyProtection="1">
      <alignment horizontal="center"/>
    </xf>
    <xf numFmtId="0" fontId="11" fillId="5" borderId="6" xfId="0" applyFont="1" applyFill="1" applyBorder="1" applyAlignment="1" applyProtection="1">
      <alignment horizontal="center"/>
    </xf>
    <xf numFmtId="0" fontId="6" fillId="5" borderId="14" xfId="0" applyFont="1" applyFill="1" applyBorder="1" applyAlignment="1" applyProtection="1">
      <alignment horizontal="center"/>
    </xf>
    <xf numFmtId="49" fontId="6" fillId="2" borderId="15" xfId="0" applyNumberFormat="1" applyFont="1" applyFill="1" applyBorder="1" applyAlignment="1">
      <alignment wrapText="1"/>
    </xf>
    <xf numFmtId="0" fontId="8" fillId="3" borderId="6" xfId="0" applyFont="1" applyFill="1" applyBorder="1" applyAlignment="1" applyProtection="1">
      <alignment horizontal="center"/>
      <protection locked="0"/>
    </xf>
    <xf numFmtId="14" fontId="0" fillId="3" borderId="6" xfId="0" applyNumberFormat="1" applyFill="1" applyBorder="1" applyProtection="1">
      <protection locked="0"/>
    </xf>
    <xf numFmtId="0" fontId="8" fillId="5" borderId="6" xfId="0" applyFont="1" applyFill="1" applyBorder="1" applyAlignment="1" applyProtection="1">
      <alignment horizontal="center" wrapText="1"/>
      <protection locked="0"/>
    </xf>
    <xf numFmtId="44" fontId="0" fillId="5" borderId="16" xfId="1" applyNumberFormat="1" applyFont="1" applyFill="1" applyBorder="1" applyProtection="1"/>
    <xf numFmtId="0" fontId="0" fillId="2" borderId="0" xfId="0" applyFill="1" applyBorder="1"/>
    <xf numFmtId="0" fontId="0" fillId="2" borderId="15" xfId="0" applyFill="1" applyBorder="1"/>
    <xf numFmtId="0" fontId="0" fillId="2" borderId="17" xfId="0" applyFill="1" applyBorder="1" applyProtection="1"/>
    <xf numFmtId="0" fontId="0" fillId="2" borderId="18" xfId="0" applyFill="1" applyBorder="1"/>
    <xf numFmtId="0" fontId="6" fillId="0" borderId="4" xfId="0" applyFont="1" applyFill="1" applyBorder="1" applyAlignment="1" applyProtection="1">
      <alignment horizontal="center"/>
      <protection locked="0"/>
    </xf>
    <xf numFmtId="14" fontId="6" fillId="0" borderId="4" xfId="0" applyNumberFormat="1" applyFont="1" applyFill="1" applyBorder="1" applyProtection="1">
      <protection locked="0"/>
    </xf>
    <xf numFmtId="0" fontId="6" fillId="2" borderId="4" xfId="0" applyFont="1" applyFill="1" applyBorder="1" applyAlignment="1" applyProtection="1">
      <alignment horizontal="center" wrapText="1"/>
      <protection locked="0"/>
    </xf>
    <xf numFmtId="0" fontId="12" fillId="0" borderId="4" xfId="0" applyFont="1" applyFill="1" applyBorder="1" applyAlignment="1" applyProtection="1">
      <alignment horizontal="center" wrapText="1"/>
      <protection locked="0"/>
    </xf>
    <xf numFmtId="44" fontId="6" fillId="0" borderId="19" xfId="1" applyNumberFormat="1" applyFont="1" applyFill="1" applyBorder="1" applyProtection="1"/>
    <xf numFmtId="0" fontId="8" fillId="3" borderId="20" xfId="0" applyFont="1" applyFill="1" applyBorder="1" applyAlignment="1" applyProtection="1">
      <alignment horizontal="center"/>
      <protection locked="0"/>
    </xf>
    <xf numFmtId="0" fontId="0" fillId="3" borderId="20" xfId="0" applyFill="1" applyBorder="1" applyProtection="1">
      <protection locked="0"/>
    </xf>
    <xf numFmtId="7" fontId="0" fillId="5" borderId="14" xfId="1" applyNumberFormat="1" applyFont="1" applyFill="1" applyBorder="1" applyProtection="1"/>
    <xf numFmtId="0" fontId="0" fillId="0" borderId="1" xfId="0" applyBorder="1"/>
    <xf numFmtId="0" fontId="0" fillId="0" borderId="0" xfId="0" applyBorder="1"/>
    <xf numFmtId="0" fontId="8" fillId="2" borderId="0" xfId="0" applyNumberFormat="1" applyFont="1" applyFill="1" applyBorder="1" applyAlignment="1" applyProtection="1">
      <alignment horizontal="center"/>
      <protection locked="0"/>
    </xf>
    <xf numFmtId="0" fontId="5" fillId="2" borderId="1" xfId="0" applyFont="1" applyFill="1" applyBorder="1" applyProtection="1"/>
    <xf numFmtId="0" fontId="0" fillId="2" borderId="21" xfId="0" applyFill="1" applyBorder="1" applyProtection="1"/>
    <xf numFmtId="0" fontId="6" fillId="2" borderId="1" xfId="0" applyFont="1" applyFill="1" applyBorder="1" applyAlignment="1" applyProtection="1">
      <alignment horizontal="left"/>
    </xf>
    <xf numFmtId="0" fontId="6" fillId="2" borderId="0" xfId="0" applyFont="1" applyFill="1" applyBorder="1" applyAlignment="1" applyProtection="1">
      <alignment horizontal="left"/>
    </xf>
    <xf numFmtId="0" fontId="6" fillId="5" borderId="1" xfId="0" applyFont="1" applyFill="1" applyBorder="1"/>
    <xf numFmtId="0" fontId="6" fillId="5" borderId="0" xfId="0" applyFont="1" applyFill="1" applyBorder="1"/>
    <xf numFmtId="0" fontId="6" fillId="5" borderId="4" xfId="0" applyFont="1" applyFill="1" applyBorder="1" applyAlignment="1"/>
    <xf numFmtId="0" fontId="6" fillId="5" borderId="0" xfId="0" applyFont="1" applyFill="1" applyBorder="1" applyAlignment="1" applyProtection="1">
      <alignment horizontal="center" wrapText="1"/>
    </xf>
    <xf numFmtId="0" fontId="6" fillId="5" borderId="0" xfId="0" applyFont="1" applyFill="1" applyBorder="1" applyAlignment="1" applyProtection="1">
      <alignment horizontal="center"/>
    </xf>
    <xf numFmtId="0" fontId="6" fillId="5" borderId="2" xfId="0" applyFont="1" applyFill="1" applyBorder="1" applyProtection="1">
      <protection locked="0"/>
    </xf>
    <xf numFmtId="0" fontId="6" fillId="3" borderId="5" xfId="0" applyFont="1" applyFill="1" applyBorder="1"/>
    <xf numFmtId="14" fontId="6" fillId="3" borderId="6" xfId="0" applyNumberFormat="1" applyFont="1" applyFill="1" applyBorder="1" applyAlignment="1" applyProtection="1">
      <alignment horizontal="center"/>
      <protection locked="0"/>
    </xf>
    <xf numFmtId="44" fontId="8" fillId="3" borderId="6" xfId="2" applyFont="1" applyFill="1" applyBorder="1" applyAlignment="1" applyProtection="1">
      <alignment horizontal="left"/>
      <protection locked="0"/>
    </xf>
    <xf numFmtId="10" fontId="8" fillId="5" borderId="7" xfId="3" applyNumberFormat="1" applyFont="1" applyFill="1" applyBorder="1" applyAlignment="1" applyProtection="1">
      <alignment horizontal="center"/>
      <protection locked="0"/>
    </xf>
    <xf numFmtId="0" fontId="8" fillId="3" borderId="16" xfId="0" applyFont="1" applyFill="1" applyBorder="1" applyAlignment="1" applyProtection="1">
      <alignment horizontal="center" wrapText="1"/>
      <protection locked="0"/>
    </xf>
    <xf numFmtId="0" fontId="0" fillId="3" borderId="5" xfId="0" applyFill="1" applyBorder="1"/>
    <xf numFmtId="14" fontId="6" fillId="3" borderId="3" xfId="0" applyNumberFormat="1" applyFont="1" applyFill="1" applyBorder="1" applyAlignment="1" applyProtection="1">
      <alignment horizontal="center"/>
      <protection locked="0"/>
    </xf>
    <xf numFmtId="14" fontId="0" fillId="3" borderId="6" xfId="0" applyNumberFormat="1" applyFill="1" applyBorder="1" applyAlignment="1" applyProtection="1">
      <alignment horizontal="center"/>
      <protection locked="0"/>
    </xf>
    <xf numFmtId="14" fontId="0" fillId="3" borderId="3" xfId="0" applyNumberFormat="1" applyFill="1" applyBorder="1" applyAlignment="1" applyProtection="1">
      <alignment horizontal="center"/>
      <protection locked="0"/>
    </xf>
    <xf numFmtId="0" fontId="6" fillId="5" borderId="22" xfId="0" applyFont="1" applyFill="1" applyBorder="1" applyAlignment="1"/>
    <xf numFmtId="0" fontId="8" fillId="5" borderId="4" xfId="0" applyNumberFormat="1" applyFont="1" applyFill="1" applyBorder="1" applyAlignment="1" applyProtection="1">
      <alignment horizontal="center"/>
      <protection locked="0"/>
    </xf>
    <xf numFmtId="44" fontId="13" fillId="5" borderId="23" xfId="2" applyFont="1" applyFill="1" applyBorder="1" applyAlignment="1" applyProtection="1">
      <alignment horizontal="left"/>
      <protection locked="0"/>
    </xf>
    <xf numFmtId="10" fontId="8" fillId="5" borderId="4" xfId="3" applyNumberFormat="1" applyFont="1" applyFill="1" applyBorder="1" applyAlignment="1" applyProtection="1">
      <alignment horizontal="center"/>
      <protection locked="0"/>
    </xf>
    <xf numFmtId="0" fontId="6" fillId="5" borderId="11" xfId="0" applyFont="1" applyFill="1" applyBorder="1" applyAlignment="1" applyProtection="1">
      <alignment horizontal="center" wrapText="1"/>
      <protection locked="0"/>
    </xf>
    <xf numFmtId="0" fontId="0" fillId="5" borderId="24" xfId="0" applyFill="1" applyBorder="1"/>
    <xf numFmtId="0" fontId="0" fillId="5" borderId="25" xfId="0" applyFill="1" applyBorder="1" applyAlignment="1">
      <alignment horizontal="center"/>
    </xf>
    <xf numFmtId="0" fontId="0" fillId="5" borderId="25" xfId="0" applyFill="1" applyBorder="1"/>
    <xf numFmtId="0" fontId="8" fillId="5" borderId="25" xfId="0" applyNumberFormat="1" applyFont="1" applyFill="1" applyBorder="1" applyAlignment="1" applyProtection="1">
      <alignment horizontal="center"/>
      <protection locked="0"/>
    </xf>
    <xf numFmtId="10" fontId="8" fillId="5" borderId="25" xfId="3" applyNumberFormat="1" applyFont="1" applyFill="1" applyBorder="1" applyAlignment="1" applyProtection="1">
      <alignment horizontal="center"/>
      <protection locked="0"/>
    </xf>
    <xf numFmtId="0" fontId="6" fillId="5" borderId="16" xfId="0" applyFont="1" applyFill="1" applyBorder="1" applyAlignment="1" applyProtection="1">
      <alignment horizontal="center" wrapText="1"/>
      <protection locked="0"/>
    </xf>
    <xf numFmtId="0" fontId="0" fillId="0" borderId="1" xfId="0" applyFill="1" applyBorder="1"/>
    <xf numFmtId="0" fontId="0" fillId="0" borderId="0" xfId="0" applyFill="1" applyBorder="1" applyAlignment="1">
      <alignment horizontal="center"/>
    </xf>
    <xf numFmtId="0" fontId="0" fillId="0" borderId="0" xfId="0" applyFill="1" applyBorder="1"/>
    <xf numFmtId="0" fontId="8" fillId="0" borderId="0" xfId="0" applyNumberFormat="1" applyFont="1" applyFill="1" applyBorder="1" applyAlignment="1" applyProtection="1">
      <alignment horizontal="center"/>
      <protection locked="0"/>
    </xf>
    <xf numFmtId="0" fontId="14" fillId="0" borderId="0" xfId="0" applyFont="1" applyFill="1" applyBorder="1" applyAlignment="1" applyProtection="1">
      <alignment horizontal="right"/>
    </xf>
    <xf numFmtId="166" fontId="0" fillId="0" borderId="0" xfId="0" applyNumberFormat="1" applyFill="1" applyBorder="1" applyAlignment="1" applyProtection="1">
      <alignment horizontal="center"/>
    </xf>
    <xf numFmtId="0" fontId="6" fillId="5" borderId="27" xfId="0" applyFont="1" applyFill="1" applyBorder="1" applyAlignment="1" applyProtection="1">
      <alignment horizontal="center"/>
    </xf>
    <xf numFmtId="44" fontId="5" fillId="5" borderId="28" xfId="0" applyNumberFormat="1" applyFont="1" applyFill="1" applyBorder="1" applyAlignment="1" applyProtection="1">
      <alignment horizontal="left"/>
      <protection locked="0"/>
    </xf>
    <xf numFmtId="10" fontId="5" fillId="5" borderId="12" xfId="3" applyNumberFormat="1" applyFont="1" applyFill="1" applyBorder="1" applyAlignment="1" applyProtection="1">
      <alignment horizontal="center"/>
    </xf>
    <xf numFmtId="0" fontId="6" fillId="5" borderId="29" xfId="0" applyFont="1" applyFill="1" applyBorder="1" applyAlignment="1" applyProtection="1">
      <alignment horizontal="center"/>
      <protection locked="0"/>
    </xf>
    <xf numFmtId="0" fontId="6" fillId="0" borderId="30" xfId="0" applyFont="1" applyFill="1" applyBorder="1" applyAlignment="1" applyProtection="1">
      <alignment horizontal="center"/>
    </xf>
    <xf numFmtId="44" fontId="5" fillId="0" borderId="30" xfId="0" applyNumberFormat="1" applyFont="1" applyFill="1" applyBorder="1" applyAlignment="1" applyProtection="1">
      <alignment horizontal="left"/>
      <protection locked="0"/>
    </xf>
    <xf numFmtId="10" fontId="5" fillId="0" borderId="30" xfId="3" applyNumberFormat="1" applyFont="1" applyFill="1" applyBorder="1" applyAlignment="1" applyProtection="1">
      <alignment horizontal="center"/>
    </xf>
    <xf numFmtId="0" fontId="6" fillId="0" borderId="31" xfId="0" applyFont="1" applyFill="1" applyBorder="1" applyAlignment="1" applyProtection="1">
      <alignment horizontal="center"/>
      <protection locked="0"/>
    </xf>
    <xf numFmtId="0" fontId="6" fillId="5" borderId="32" xfId="0" applyFont="1" applyFill="1" applyBorder="1"/>
    <xf numFmtId="0" fontId="6" fillId="5" borderId="33" xfId="0" applyFont="1" applyFill="1" applyBorder="1"/>
    <xf numFmtId="0" fontId="6" fillId="5" borderId="33" xfId="0" applyFont="1" applyFill="1" applyBorder="1" applyAlignment="1"/>
    <xf numFmtId="0" fontId="6" fillId="5" borderId="33" xfId="0" applyFont="1" applyFill="1" applyBorder="1" applyAlignment="1" applyProtection="1">
      <alignment horizontal="center" wrapText="1"/>
    </xf>
    <xf numFmtId="0" fontId="6" fillId="5" borderId="33" xfId="0" applyFont="1" applyFill="1" applyBorder="1" applyAlignment="1" applyProtection="1">
      <alignment horizontal="center"/>
    </xf>
    <xf numFmtId="0" fontId="6" fillId="5" borderId="34" xfId="0" applyFont="1" applyFill="1" applyBorder="1" applyProtection="1">
      <protection locked="0"/>
    </xf>
    <xf numFmtId="0" fontId="6" fillId="3" borderId="35" xfId="0" applyFont="1" applyFill="1" applyBorder="1"/>
    <xf numFmtId="14" fontId="0" fillId="3" borderId="20" xfId="0" applyNumberFormat="1" applyFill="1" applyBorder="1" applyAlignment="1" applyProtection="1">
      <alignment horizontal="center"/>
      <protection locked="0"/>
    </xf>
    <xf numFmtId="10" fontId="8" fillId="5" borderId="10" xfId="3" applyNumberFormat="1" applyFont="1" applyFill="1" applyBorder="1" applyAlignment="1" applyProtection="1">
      <alignment horizontal="center"/>
      <protection locked="0"/>
    </xf>
    <xf numFmtId="0" fontId="0" fillId="0" borderId="17" xfId="0" applyFill="1" applyBorder="1" applyProtection="1">
      <protection locked="0"/>
    </xf>
    <xf numFmtId="0" fontId="0" fillId="0" borderId="18" xfId="0" applyFill="1" applyBorder="1" applyProtection="1">
      <protection locked="0"/>
    </xf>
    <xf numFmtId="0" fontId="6" fillId="5" borderId="6" xfId="0" applyFont="1" applyFill="1" applyBorder="1" applyAlignment="1" applyProtection="1">
      <alignment horizontal="center"/>
    </xf>
    <xf numFmtId="44" fontId="10" fillId="5" borderId="6" xfId="0" applyNumberFormat="1" applyFont="1" applyFill="1" applyBorder="1" applyAlignment="1" applyProtection="1">
      <alignment horizontal="left"/>
      <protection locked="0"/>
    </xf>
    <xf numFmtId="10" fontId="15" fillId="5" borderId="6" xfId="3" applyNumberFormat="1" applyFont="1" applyFill="1" applyBorder="1" applyAlignment="1" applyProtection="1">
      <alignment horizontal="center"/>
    </xf>
    <xf numFmtId="0" fontId="6" fillId="0" borderId="1" xfId="0" applyFont="1" applyFill="1" applyBorder="1"/>
    <xf numFmtId="0" fontId="6" fillId="0" borderId="0" xfId="0" applyFont="1" applyFill="1" applyBorder="1"/>
    <xf numFmtId="0" fontId="16" fillId="0" borderId="0" xfId="0" applyFont="1" applyFill="1" applyBorder="1" applyAlignment="1" applyProtection="1">
      <alignment horizontal="right"/>
    </xf>
    <xf numFmtId="7" fontId="6" fillId="0" borderId="0" xfId="1" applyNumberFormat="1" applyFont="1" applyFill="1" applyBorder="1" applyAlignment="1" applyProtection="1">
      <alignment horizontal="center"/>
    </xf>
    <xf numFmtId="0" fontId="6" fillId="0" borderId="0" xfId="0" applyFont="1" applyFill="1" applyBorder="1" applyAlignment="1" applyProtection="1">
      <alignment horizontal="center"/>
    </xf>
    <xf numFmtId="44" fontId="5" fillId="0" borderId="0" xfId="0" applyNumberFormat="1" applyFont="1" applyFill="1" applyBorder="1" applyAlignment="1" applyProtection="1">
      <alignment horizontal="left"/>
      <protection locked="0"/>
    </xf>
    <xf numFmtId="10" fontId="5" fillId="0" borderId="0" xfId="3" applyNumberFormat="1" applyFont="1" applyFill="1" applyBorder="1" applyAlignment="1" applyProtection="1">
      <alignment horizontal="center"/>
    </xf>
    <xf numFmtId="0" fontId="6" fillId="0" borderId="2" xfId="0" applyFont="1" applyFill="1" applyBorder="1" applyAlignment="1" applyProtection="1">
      <alignment horizontal="center"/>
      <protection locked="0"/>
    </xf>
    <xf numFmtId="0" fontId="6" fillId="5" borderId="4" xfId="0" applyFont="1" applyFill="1" applyBorder="1" applyAlignment="1" applyProtection="1">
      <alignment horizontal="center" wrapText="1"/>
    </xf>
    <xf numFmtId="0" fontId="6" fillId="5" borderId="4" xfId="0" applyFont="1" applyFill="1" applyBorder="1" applyAlignment="1" applyProtection="1">
      <alignment horizontal="center"/>
    </xf>
    <xf numFmtId="0" fontId="0" fillId="5" borderId="16" xfId="0" applyFill="1" applyBorder="1" applyAlignment="1" applyProtection="1">
      <alignment horizontal="center"/>
      <protection locked="0"/>
    </xf>
    <xf numFmtId="0" fontId="6" fillId="2" borderId="1" xfId="0" applyFont="1" applyFill="1" applyBorder="1"/>
    <xf numFmtId="0" fontId="6" fillId="2" borderId="0" xfId="0" applyFont="1" applyFill="1" applyBorder="1"/>
    <xf numFmtId="0" fontId="16" fillId="2" borderId="0" xfId="0" applyFont="1" applyFill="1" applyBorder="1" applyAlignment="1" applyProtection="1">
      <alignment horizontal="right"/>
    </xf>
    <xf numFmtId="167" fontId="6" fillId="2" borderId="0" xfId="1" applyNumberFormat="1" applyFont="1" applyFill="1" applyBorder="1" applyAlignment="1" applyProtection="1">
      <alignment horizontal="center"/>
    </xf>
    <xf numFmtId="44" fontId="5" fillId="2" borderId="4" xfId="0" applyNumberFormat="1" applyFont="1" applyFill="1" applyBorder="1" applyAlignment="1" applyProtection="1">
      <alignment horizontal="left"/>
      <protection locked="0"/>
    </xf>
    <xf numFmtId="10" fontId="5" fillId="2" borderId="25" xfId="3" applyNumberFormat="1" applyFont="1" applyFill="1" applyBorder="1" applyAlignment="1" applyProtection="1">
      <alignment horizontal="center"/>
    </xf>
    <xf numFmtId="0" fontId="6" fillId="2" borderId="19" xfId="0" applyFont="1" applyFill="1" applyBorder="1" applyAlignment="1" applyProtection="1">
      <alignment horizontal="center"/>
      <protection locked="0"/>
    </xf>
    <xf numFmtId="0" fontId="0" fillId="5" borderId="7" xfId="0" applyFill="1" applyBorder="1" applyProtection="1">
      <protection locked="0"/>
    </xf>
    <xf numFmtId="7" fontId="6" fillId="5" borderId="8" xfId="1" applyNumberFormat="1" applyFont="1" applyFill="1" applyBorder="1" applyAlignment="1" applyProtection="1">
      <alignment horizontal="center"/>
    </xf>
    <xf numFmtId="0" fontId="16" fillId="5" borderId="6" xfId="0" applyFont="1" applyFill="1" applyBorder="1" applyAlignment="1" applyProtection="1">
      <alignment horizontal="right"/>
    </xf>
    <xf numFmtId="44" fontId="6" fillId="5" borderId="6" xfId="0" applyNumberFormat="1" applyFont="1" applyFill="1" applyBorder="1" applyAlignment="1" applyProtection="1">
      <alignment horizontal="center"/>
      <protection locked="0"/>
    </xf>
    <xf numFmtId="10" fontId="5" fillId="5" borderId="8" xfId="3" applyNumberFormat="1" applyFont="1" applyFill="1" applyBorder="1" applyAlignment="1" applyProtection="1">
      <alignment horizontal="center"/>
    </xf>
    <xf numFmtId="44" fontId="6" fillId="5" borderId="16" xfId="0" applyNumberFormat="1" applyFont="1" applyFill="1" applyBorder="1" applyAlignment="1" applyProtection="1">
      <alignment horizontal="center"/>
      <protection locked="0"/>
    </xf>
    <xf numFmtId="0" fontId="8" fillId="0" borderId="19" xfId="0" applyFont="1" applyFill="1" applyBorder="1" applyAlignment="1" applyProtection="1">
      <alignment horizontal="center"/>
      <protection locked="0"/>
    </xf>
    <xf numFmtId="0" fontId="14" fillId="2" borderId="0" xfId="0" applyFont="1" applyFill="1" applyBorder="1" applyProtection="1"/>
    <xf numFmtId="166" fontId="0" fillId="2" borderId="0" xfId="0" applyNumberFormat="1" applyFill="1" applyBorder="1" applyAlignment="1" applyProtection="1">
      <alignment horizontal="center"/>
    </xf>
    <xf numFmtId="0" fontId="6" fillId="2" borderId="25" xfId="0" applyFont="1" applyFill="1" applyBorder="1" applyAlignment="1" applyProtection="1">
      <alignment horizontal="center"/>
    </xf>
    <xf numFmtId="0" fontId="6" fillId="2" borderId="2" xfId="0" applyFont="1" applyFill="1" applyBorder="1" applyAlignment="1" applyProtection="1">
      <alignment horizontal="center"/>
    </xf>
    <xf numFmtId="10" fontId="1" fillId="2" borderId="2" xfId="3" applyNumberFormat="1" applyFill="1" applyBorder="1" applyProtection="1">
      <protection locked="0"/>
    </xf>
    <xf numFmtId="0" fontId="0" fillId="0" borderId="0" xfId="0" applyBorder="1" applyProtection="1"/>
    <xf numFmtId="0" fontId="17" fillId="2" borderId="0" xfId="0" applyFont="1" applyFill="1" applyBorder="1" applyProtection="1"/>
    <xf numFmtId="0" fontId="18" fillId="2" borderId="0" xfId="0" applyFont="1" applyFill="1" applyBorder="1" applyAlignment="1" applyProtection="1">
      <alignment horizontal="center"/>
    </xf>
    <xf numFmtId="0" fontId="18" fillId="2" borderId="0" xfId="0" applyFont="1" applyFill="1" applyBorder="1" applyAlignment="1" applyProtection="1">
      <alignment horizontal="center"/>
      <protection locked="0"/>
    </xf>
    <xf numFmtId="0" fontId="0" fillId="2" borderId="32" xfId="0" applyFill="1" applyBorder="1"/>
    <xf numFmtId="0" fontId="0" fillId="2" borderId="33" xfId="0" applyFill="1" applyBorder="1"/>
    <xf numFmtId="0" fontId="0" fillId="2" borderId="33" xfId="0" applyFill="1" applyBorder="1" applyProtection="1"/>
    <xf numFmtId="0" fontId="0" fillId="2" borderId="0" xfId="0" applyFill="1" applyProtection="1">
      <protection locked="0"/>
    </xf>
    <xf numFmtId="0" fontId="22" fillId="5" borderId="0" xfId="0" applyFont="1" applyFill="1" applyBorder="1" applyAlignment="1">
      <alignment horizontal="center"/>
    </xf>
    <xf numFmtId="0" fontId="22" fillId="5" borderId="2" xfId="0" applyFont="1" applyFill="1" applyBorder="1" applyAlignment="1">
      <alignment horizontal="center"/>
    </xf>
    <xf numFmtId="0" fontId="22" fillId="5" borderId="1" xfId="0" applyFont="1" applyFill="1" applyBorder="1" applyAlignment="1">
      <alignment horizontal="left"/>
    </xf>
    <xf numFmtId="0" fontId="8" fillId="2" borderId="1" xfId="0" applyFont="1" applyFill="1" applyBorder="1" applyProtection="1"/>
    <xf numFmtId="7" fontId="0" fillId="0" borderId="0" xfId="0" applyNumberFormat="1"/>
    <xf numFmtId="168" fontId="0" fillId="0" borderId="0" xfId="0" applyNumberFormat="1"/>
    <xf numFmtId="2" fontId="0" fillId="0" borderId="0" xfId="0" applyNumberFormat="1"/>
    <xf numFmtId="166" fontId="0" fillId="0" borderId="0" xfId="0" applyNumberFormat="1"/>
    <xf numFmtId="44" fontId="8" fillId="3" borderId="20" xfId="2" applyFont="1" applyFill="1" applyBorder="1" applyAlignment="1" applyProtection="1">
      <alignment horizontal="left"/>
    </xf>
    <xf numFmtId="44" fontId="10" fillId="5" borderId="6" xfId="0" applyNumberFormat="1" applyFont="1" applyFill="1" applyBorder="1" applyAlignment="1" applyProtection="1">
      <alignment horizontal="left"/>
    </xf>
    <xf numFmtId="2" fontId="10" fillId="5" borderId="16" xfId="0" applyNumberFormat="1" applyFont="1" applyFill="1" applyBorder="1" applyAlignment="1" applyProtection="1">
      <alignment horizontal="center"/>
    </xf>
    <xf numFmtId="169" fontId="0" fillId="0" borderId="0" xfId="0" applyNumberFormat="1"/>
    <xf numFmtId="170" fontId="0" fillId="0" borderId="0" xfId="0" applyNumberFormat="1"/>
    <xf numFmtId="2" fontId="8" fillId="6" borderId="6" xfId="0" applyNumberFormat="1" applyFont="1" applyFill="1" applyBorder="1" applyAlignment="1" applyProtection="1">
      <alignment horizontal="center" wrapText="1"/>
    </xf>
    <xf numFmtId="49" fontId="0" fillId="3" borderId="3" xfId="0" applyNumberFormat="1" applyFont="1" applyFill="1" applyBorder="1" applyAlignment="1" applyProtection="1">
      <alignment horizontal="center"/>
      <protection locked="0"/>
    </xf>
    <xf numFmtId="49" fontId="23" fillId="3" borderId="20" xfId="0" applyNumberFormat="1" applyFont="1" applyFill="1" applyBorder="1" applyAlignment="1"/>
    <xf numFmtId="49" fontId="0" fillId="3" borderId="36" xfId="0" applyNumberFormat="1" applyFill="1" applyBorder="1" applyAlignment="1"/>
    <xf numFmtId="49" fontId="0" fillId="3" borderId="10" xfId="0" applyNumberFormat="1" applyFill="1" applyBorder="1"/>
    <xf numFmtId="49" fontId="8" fillId="3" borderId="10" xfId="0" applyNumberFormat="1" applyFont="1" applyFill="1" applyBorder="1" applyAlignment="1" applyProtection="1">
      <alignment horizontal="center"/>
      <protection locked="0"/>
    </xf>
    <xf numFmtId="49" fontId="23" fillId="3" borderId="6" xfId="0" applyNumberFormat="1" applyFont="1" applyFill="1" applyBorder="1" applyAlignment="1"/>
    <xf numFmtId="49" fontId="0" fillId="3" borderId="8" xfId="0" applyNumberFormat="1" applyFill="1" applyBorder="1" applyAlignment="1"/>
    <xf numFmtId="49" fontId="0" fillId="3" borderId="7" xfId="0" applyNumberFormat="1" applyFill="1" applyBorder="1"/>
    <xf numFmtId="49" fontId="8" fillId="3" borderId="7" xfId="0" applyNumberFormat="1" applyFont="1" applyFill="1" applyBorder="1" applyAlignment="1" applyProtection="1">
      <alignment horizontal="center"/>
      <protection locked="0"/>
    </xf>
    <xf numFmtId="49" fontId="0" fillId="3" borderId="5" xfId="0" applyNumberFormat="1" applyFill="1" applyBorder="1"/>
    <xf numFmtId="49" fontId="0" fillId="3" borderId="6" xfId="0" applyNumberFormat="1" applyFill="1" applyBorder="1" applyAlignment="1"/>
    <xf numFmtId="49" fontId="6" fillId="3" borderId="5" xfId="0" applyNumberFormat="1" applyFont="1" applyFill="1" applyBorder="1"/>
    <xf numFmtId="49" fontId="0" fillId="5" borderId="5" xfId="0" applyNumberFormat="1" applyFill="1" applyBorder="1"/>
    <xf numFmtId="49" fontId="0" fillId="5" borderId="7" xfId="0" applyNumberFormat="1" applyFill="1" applyBorder="1" applyAlignment="1">
      <alignment horizontal="center"/>
    </xf>
    <xf numFmtId="49" fontId="0" fillId="5" borderId="8" xfId="0" applyNumberFormat="1" applyFill="1" applyBorder="1" applyAlignment="1">
      <alignment horizontal="center"/>
    </xf>
    <xf numFmtId="49" fontId="0" fillId="5" borderId="26" xfId="0" applyNumberFormat="1" applyFill="1" applyBorder="1"/>
    <xf numFmtId="49" fontId="8" fillId="5" borderId="26" xfId="0" applyNumberFormat="1" applyFont="1" applyFill="1" applyBorder="1" applyAlignment="1" applyProtection="1">
      <alignment horizontal="center"/>
      <protection locked="0"/>
    </xf>
    <xf numFmtId="5" fontId="0" fillId="0" borderId="0" xfId="0" applyNumberFormat="1"/>
    <xf numFmtId="0" fontId="0" fillId="0" borderId="0" xfId="0" applyAlignment="1">
      <alignment wrapText="1"/>
    </xf>
    <xf numFmtId="44" fontId="0" fillId="0" borderId="0" xfId="2" applyFont="1"/>
    <xf numFmtId="164" fontId="0" fillId="0" borderId="0" xfId="0" applyNumberFormat="1"/>
    <xf numFmtId="0" fontId="0" fillId="0" borderId="0" xfId="0" applyFill="1"/>
    <xf numFmtId="0" fontId="0" fillId="0" borderId="1" xfId="0" applyBorder="1" applyAlignment="1">
      <alignment horizontal="center" wrapText="1"/>
    </xf>
    <xf numFmtId="0" fontId="6" fillId="0" borderId="0" xfId="0" applyFont="1" applyAlignment="1">
      <alignment horizontal="left"/>
    </xf>
    <xf numFmtId="0" fontId="0" fillId="0" borderId="0" xfId="0" applyAlignment="1">
      <alignment horizontal="center"/>
    </xf>
    <xf numFmtId="0" fontId="0" fillId="0" borderId="0" xfId="0" applyFill="1" applyAlignment="1">
      <alignment horizontal="center"/>
    </xf>
    <xf numFmtId="0" fontId="0" fillId="0" borderId="0" xfId="0" applyBorder="1" applyAlignment="1">
      <alignment horizontal="center" wrapText="1"/>
    </xf>
    <xf numFmtId="0" fontId="0" fillId="0" borderId="40" xfId="0" applyFill="1" applyBorder="1" applyAlignment="1">
      <alignment horizontal="center"/>
    </xf>
    <xf numFmtId="170" fontId="0" fillId="0" borderId="0" xfId="0" applyNumberFormat="1" applyAlignment="1">
      <alignment horizontal="center"/>
    </xf>
    <xf numFmtId="170" fontId="0" fillId="0" borderId="0" xfId="0" applyNumberFormat="1" applyFill="1" applyAlignment="1">
      <alignment horizontal="center"/>
    </xf>
    <xf numFmtId="170" fontId="0" fillId="0" borderId="40" xfId="0" applyNumberFormat="1" applyFill="1" applyBorder="1" applyAlignment="1">
      <alignment horizontal="center"/>
    </xf>
    <xf numFmtId="2" fontId="0" fillId="0" borderId="0" xfId="0" applyNumberFormat="1" applyAlignment="1">
      <alignment horizontal="center"/>
    </xf>
    <xf numFmtId="2" fontId="0" fillId="0" borderId="0" xfId="0" applyNumberFormat="1" applyFill="1" applyAlignment="1">
      <alignment horizontal="center"/>
    </xf>
    <xf numFmtId="2" fontId="0" fillId="0" borderId="40" xfId="0" applyNumberFormat="1" applyFill="1" applyBorder="1" applyAlignment="1">
      <alignment horizontal="center"/>
    </xf>
    <xf numFmtId="0" fontId="6" fillId="0" borderId="39" xfId="0" applyFont="1" applyBorder="1" applyAlignment="1">
      <alignment horizontal="center" wrapText="1"/>
    </xf>
    <xf numFmtId="2" fontId="0" fillId="3" borderId="20" xfId="0" applyNumberFormat="1" applyFill="1" applyBorder="1" applyAlignment="1" applyProtection="1">
      <alignment horizontal="center"/>
      <protection locked="0"/>
    </xf>
    <xf numFmtId="0" fontId="0" fillId="0" borderId="0" xfId="0" applyAlignment="1">
      <alignment horizontal="right"/>
    </xf>
    <xf numFmtId="0" fontId="6" fillId="5" borderId="1" xfId="0" applyFont="1" applyFill="1" applyBorder="1" applyAlignment="1">
      <alignment horizontal="center"/>
    </xf>
    <xf numFmtId="0" fontId="6" fillId="5" borderId="0" xfId="0" applyFont="1" applyFill="1" applyBorder="1" applyAlignment="1">
      <alignment horizontal="center"/>
    </xf>
    <xf numFmtId="0" fontId="6" fillId="5" borderId="2" xfId="0" applyFont="1" applyFill="1" applyBorder="1" applyAlignment="1">
      <alignment horizontal="center"/>
    </xf>
    <xf numFmtId="0" fontId="0" fillId="0"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1" fillId="6" borderId="20" xfId="0" applyNumberFormat="1" applyFont="1" applyFill="1" applyBorder="1" applyAlignment="1" applyProtection="1">
      <alignment horizontal="center" wrapText="1"/>
    </xf>
    <xf numFmtId="0" fontId="0" fillId="0" borderId="0" xfId="0" applyAlignment="1">
      <alignment horizontal="left" vertical="top"/>
    </xf>
    <xf numFmtId="0" fontId="0" fillId="0" borderId="0" xfId="0" applyFont="1" applyFill="1" applyBorder="1" applyAlignment="1">
      <alignment horizontal="left" wrapText="1"/>
    </xf>
    <xf numFmtId="167" fontId="0" fillId="0" borderId="0" xfId="0" applyNumberFormat="1"/>
    <xf numFmtId="171" fontId="0" fillId="0" borderId="0" xfId="0" applyNumberFormat="1"/>
    <xf numFmtId="14" fontId="26" fillId="0" borderId="0" xfId="0" applyNumberFormat="1" applyFont="1" applyFill="1" applyBorder="1" applyAlignment="1" applyProtection="1">
      <alignment horizontal="right"/>
      <protection locked="0"/>
    </xf>
    <xf numFmtId="14" fontId="26" fillId="0" borderId="0" xfId="0" applyNumberFormat="1" applyFont="1" applyFill="1" applyBorder="1" applyAlignment="1" applyProtection="1">
      <alignment horizontal="center"/>
      <protection locked="0"/>
    </xf>
    <xf numFmtId="0" fontId="26" fillId="0" borderId="0" xfId="0" applyFont="1" applyBorder="1" applyProtection="1">
      <protection locked="0"/>
    </xf>
    <xf numFmtId="2" fontId="6" fillId="5" borderId="3" xfId="0" applyNumberFormat="1" applyFont="1" applyFill="1" applyBorder="1" applyAlignment="1" applyProtection="1">
      <alignment horizontal="center" wrapText="1"/>
      <protection locked="0"/>
    </xf>
    <xf numFmtId="44" fontId="6" fillId="5" borderId="29" xfId="1" applyNumberFormat="1" applyFont="1" applyFill="1" applyBorder="1" applyAlignment="1" applyProtection="1">
      <alignment horizontal="center" wrapText="1"/>
      <protection locked="0"/>
    </xf>
    <xf numFmtId="165" fontId="0" fillId="4" borderId="4" xfId="0" applyNumberFormat="1" applyFont="1" applyFill="1" applyBorder="1" applyAlignment="1">
      <alignment horizontal="center"/>
    </xf>
    <xf numFmtId="0" fontId="0" fillId="3" borderId="3" xfId="0" applyFont="1" applyFill="1" applyBorder="1" applyAlignment="1" applyProtection="1">
      <alignment horizontal="center"/>
      <protection locked="0"/>
    </xf>
    <xf numFmtId="0" fontId="0" fillId="2" borderId="1" xfId="0" applyFont="1" applyFill="1" applyBorder="1" applyProtection="1"/>
    <xf numFmtId="49" fontId="6" fillId="3" borderId="24" xfId="0" applyNumberFormat="1" applyFont="1" applyFill="1" applyBorder="1" applyAlignment="1">
      <alignment horizontal="center" wrapText="1"/>
    </xf>
    <xf numFmtId="49" fontId="6" fillId="3" borderId="25" xfId="0" applyNumberFormat="1" applyFont="1" applyFill="1" applyBorder="1" applyAlignment="1">
      <alignment horizontal="center" wrapText="1"/>
    </xf>
    <xf numFmtId="49" fontId="6" fillId="3" borderId="8" xfId="0" applyNumberFormat="1" applyFont="1" applyFill="1" applyBorder="1" applyAlignment="1">
      <alignment horizontal="center" wrapText="1"/>
    </xf>
    <xf numFmtId="0" fontId="0" fillId="3" borderId="24" xfId="0" applyFill="1" applyBorder="1" applyAlignment="1">
      <alignment horizontal="center"/>
    </xf>
    <xf numFmtId="0" fontId="0" fillId="3" borderId="25" xfId="0" applyFill="1" applyBorder="1" applyAlignment="1">
      <alignment horizontal="center"/>
    </xf>
    <xf numFmtId="0" fontId="0" fillId="3" borderId="8" xfId="0" applyFill="1" applyBorder="1" applyAlignment="1">
      <alignment horizontal="center"/>
    </xf>
    <xf numFmtId="0" fontId="2" fillId="2" borderId="37" xfId="0" applyFont="1" applyFill="1" applyBorder="1" applyAlignment="1" applyProtection="1">
      <alignment horizontal="center"/>
    </xf>
    <xf numFmtId="0" fontId="2" fillId="2" borderId="30" xfId="0" applyFont="1" applyFill="1" applyBorder="1" applyAlignment="1" applyProtection="1">
      <alignment horizontal="center"/>
    </xf>
    <xf numFmtId="0" fontId="2" fillId="2" borderId="31" xfId="0" applyFont="1" applyFill="1" applyBorder="1" applyAlignment="1" applyProtection="1">
      <alignment horizontal="center"/>
    </xf>
    <xf numFmtId="0" fontId="4" fillId="2" borderId="1" xfId="0" applyFont="1" applyFill="1" applyBorder="1" applyAlignment="1" applyProtection="1">
      <alignment horizontal="center"/>
    </xf>
    <xf numFmtId="0" fontId="4" fillId="2" borderId="0" xfId="0" applyFont="1" applyFill="1" applyBorder="1" applyAlignment="1" applyProtection="1">
      <alignment horizontal="center"/>
    </xf>
    <xf numFmtId="0" fontId="4" fillId="2" borderId="2" xfId="0" applyFont="1" applyFill="1" applyBorder="1" applyAlignment="1" applyProtection="1">
      <alignment horizontal="center"/>
    </xf>
    <xf numFmtId="0" fontId="7" fillId="2" borderId="0" xfId="0" applyFont="1" applyFill="1" applyBorder="1" applyAlignment="1" applyProtection="1">
      <alignment horizontal="center"/>
    </xf>
    <xf numFmtId="0" fontId="0" fillId="3" borderId="24" xfId="0" applyFont="1" applyFill="1" applyBorder="1" applyAlignment="1" applyProtection="1">
      <alignment horizontal="center" wrapText="1"/>
      <protection locked="0"/>
    </xf>
    <xf numFmtId="0" fontId="8" fillId="3" borderId="25" xfId="0" applyFont="1" applyFill="1" applyBorder="1" applyAlignment="1" applyProtection="1">
      <alignment horizontal="center" wrapText="1"/>
      <protection locked="0"/>
    </xf>
    <xf numFmtId="0" fontId="8" fillId="3" borderId="8" xfId="0" applyFont="1" applyFill="1" applyBorder="1" applyAlignment="1" applyProtection="1">
      <alignment horizontal="center" wrapText="1"/>
      <protection locked="0"/>
    </xf>
    <xf numFmtId="0" fontId="6" fillId="2" borderId="22" xfId="0" applyFont="1" applyFill="1" applyBorder="1" applyAlignment="1" applyProtection="1">
      <alignment horizontal="left"/>
    </xf>
    <xf numFmtId="0" fontId="6" fillId="2" borderId="4" xfId="0" applyFont="1" applyFill="1" applyBorder="1" applyAlignment="1" applyProtection="1">
      <alignment horizontal="left"/>
    </xf>
    <xf numFmtId="0" fontId="6" fillId="4" borderId="9" xfId="0" applyFont="1" applyFill="1" applyBorder="1" applyAlignment="1" applyProtection="1">
      <alignment horizontal="center"/>
      <protection locked="0"/>
    </xf>
    <xf numFmtId="0" fontId="6" fillId="0" borderId="0" xfId="0" applyFont="1" applyAlignment="1">
      <alignment horizontal="center"/>
    </xf>
    <xf numFmtId="0" fontId="6" fillId="4" borderId="10" xfId="0" applyFont="1" applyFill="1" applyBorder="1" applyAlignment="1" applyProtection="1">
      <protection locked="0"/>
    </xf>
    <xf numFmtId="0" fontId="6" fillId="0" borderId="4" xfId="0" applyFont="1" applyBorder="1" applyAlignment="1"/>
    <xf numFmtId="0" fontId="9" fillId="4" borderId="10" xfId="0" applyFont="1" applyFill="1" applyBorder="1" applyAlignment="1" applyProtection="1">
      <alignment horizontal="center"/>
    </xf>
    <xf numFmtId="0" fontId="0" fillId="0" borderId="4" xfId="0" applyBorder="1" applyAlignment="1">
      <alignment horizontal="center"/>
    </xf>
    <xf numFmtId="5" fontId="0" fillId="3" borderId="24" xfId="2" applyNumberFormat="1" applyFont="1" applyFill="1" applyBorder="1" applyAlignment="1">
      <alignment horizontal="center"/>
    </xf>
    <xf numFmtId="5" fontId="0" fillId="3" borderId="25" xfId="2" applyNumberFormat="1" applyFont="1" applyFill="1" applyBorder="1" applyAlignment="1">
      <alignment horizontal="center"/>
    </xf>
    <xf numFmtId="5" fontId="0" fillId="3" borderId="8" xfId="2" applyNumberFormat="1" applyFont="1" applyFill="1" applyBorder="1" applyAlignment="1">
      <alignment horizontal="center"/>
    </xf>
    <xf numFmtId="7" fontId="0" fillId="5" borderId="24" xfId="0" applyNumberFormat="1" applyFill="1" applyBorder="1" applyAlignment="1" applyProtection="1">
      <alignment horizontal="center"/>
      <protection locked="0"/>
    </xf>
    <xf numFmtId="0" fontId="0" fillId="5" borderId="25" xfId="0" applyFill="1" applyBorder="1" applyAlignment="1" applyProtection="1">
      <alignment horizontal="center"/>
      <protection locked="0"/>
    </xf>
    <xf numFmtId="0" fontId="0" fillId="5" borderId="8" xfId="0" applyFill="1" applyBorder="1" applyAlignment="1" applyProtection="1">
      <alignment horizontal="center"/>
      <protection locked="0"/>
    </xf>
    <xf numFmtId="0" fontId="0" fillId="3" borderId="24" xfId="0" applyFill="1" applyBorder="1" applyAlignment="1" applyProtection="1">
      <alignment horizontal="center" wrapText="1"/>
      <protection locked="0"/>
    </xf>
    <xf numFmtId="0" fontId="0" fillId="3" borderId="25" xfId="0" applyFill="1" applyBorder="1" applyAlignment="1" applyProtection="1">
      <alignment horizontal="center" wrapText="1"/>
      <protection locked="0"/>
    </xf>
    <xf numFmtId="0" fontId="0" fillId="3" borderId="4" xfId="0" applyFill="1" applyBorder="1" applyAlignment="1" applyProtection="1">
      <alignment horizontal="center" wrapText="1"/>
      <protection locked="0"/>
    </xf>
    <xf numFmtId="0" fontId="0" fillId="3" borderId="11" xfId="0" applyFill="1" applyBorder="1" applyAlignment="1" applyProtection="1">
      <alignment horizontal="center" wrapText="1"/>
      <protection locked="0"/>
    </xf>
    <xf numFmtId="0" fontId="6" fillId="2" borderId="17" xfId="0" applyFont="1" applyFill="1" applyBorder="1" applyAlignment="1" applyProtection="1">
      <alignment horizontal="left" wrapText="1"/>
      <protection locked="0"/>
    </xf>
    <xf numFmtId="0" fontId="6" fillId="2" borderId="18" xfId="0" applyFont="1" applyFill="1" applyBorder="1" applyAlignment="1" applyProtection="1">
      <alignment horizontal="left" wrapText="1"/>
      <protection locked="0"/>
    </xf>
    <xf numFmtId="0" fontId="6" fillId="2" borderId="38" xfId="0" applyFont="1" applyFill="1" applyBorder="1" applyAlignment="1" applyProtection="1">
      <alignment horizontal="left" wrapText="1"/>
      <protection locked="0"/>
    </xf>
    <xf numFmtId="0" fontId="6" fillId="5" borderId="17" xfId="0" applyFont="1" applyFill="1" applyBorder="1" applyAlignment="1">
      <alignment horizontal="center"/>
    </xf>
    <xf numFmtId="0" fontId="6" fillId="5" borderId="18" xfId="0" applyFont="1" applyFill="1" applyBorder="1" applyAlignment="1">
      <alignment horizontal="center"/>
    </xf>
    <xf numFmtId="0" fontId="6" fillId="5" borderId="38" xfId="0" applyFont="1" applyFill="1" applyBorder="1" applyAlignment="1">
      <alignment horizontal="center"/>
    </xf>
    <xf numFmtId="0" fontId="28" fillId="7" borderId="37" xfId="0" applyFont="1" applyFill="1" applyBorder="1" applyAlignment="1" applyProtection="1">
      <alignment horizontal="center"/>
    </xf>
    <xf numFmtId="0" fontId="29" fillId="0" borderId="30"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8" borderId="1" xfId="0" applyFill="1" applyBorder="1" applyAlignment="1" applyProtection="1">
      <alignment horizontal="center" wrapText="1"/>
      <protection locked="0"/>
    </xf>
    <xf numFmtId="0" fontId="0" fillId="8" borderId="0" xfId="0" applyFill="1" applyBorder="1" applyAlignment="1">
      <alignment horizontal="center" wrapText="1"/>
    </xf>
    <xf numFmtId="0" fontId="0" fillId="8" borderId="2" xfId="0" applyFill="1" applyBorder="1" applyAlignment="1">
      <alignment horizontal="center" wrapText="1"/>
    </xf>
    <xf numFmtId="0" fontId="0" fillId="8" borderId="32" xfId="0" applyFill="1" applyBorder="1" applyAlignment="1">
      <alignment horizontal="center" wrapText="1"/>
    </xf>
    <xf numFmtId="0" fontId="0" fillId="8" borderId="33" xfId="0" applyFill="1" applyBorder="1" applyAlignment="1">
      <alignment horizontal="center" wrapText="1"/>
    </xf>
    <xf numFmtId="0" fontId="0" fillId="8" borderId="34" xfId="0" applyFill="1" applyBorder="1" applyAlignment="1">
      <alignment horizontal="center" wrapText="1"/>
    </xf>
    <xf numFmtId="0" fontId="0" fillId="5" borderId="1" xfId="0" applyFont="1" applyFill="1" applyBorder="1" applyAlignment="1">
      <alignment horizontal="left" wrapText="1"/>
    </xf>
    <xf numFmtId="0" fontId="8" fillId="5" borderId="0" xfId="0" applyFont="1" applyFill="1" applyBorder="1" applyAlignment="1">
      <alignment horizontal="left" wrapText="1"/>
    </xf>
    <xf numFmtId="0" fontId="8" fillId="5" borderId="2" xfId="0" applyFont="1" applyFill="1" applyBorder="1" applyAlignment="1">
      <alignment horizontal="left" wrapText="1"/>
    </xf>
    <xf numFmtId="0" fontId="10" fillId="3" borderId="7" xfId="0" applyFont="1" applyFill="1" applyBorder="1" applyAlignment="1" applyProtection="1">
      <alignment horizontal="left"/>
      <protection locked="0"/>
    </xf>
    <xf numFmtId="0" fontId="10" fillId="3" borderId="8" xfId="0" applyFont="1" applyFill="1" applyBorder="1" applyAlignment="1" applyProtection="1">
      <alignment horizontal="left"/>
      <protection locked="0"/>
    </xf>
    <xf numFmtId="0" fontId="6" fillId="5" borderId="37" xfId="0" applyFont="1" applyFill="1" applyBorder="1" applyAlignment="1">
      <alignment horizontal="center"/>
    </xf>
    <xf numFmtId="0" fontId="6" fillId="5" borderId="30" xfId="0" applyFont="1" applyFill="1" applyBorder="1" applyAlignment="1">
      <alignment horizontal="center"/>
    </xf>
    <xf numFmtId="0" fontId="6" fillId="5" borderId="31" xfId="0" applyFont="1" applyFill="1" applyBorder="1" applyAlignment="1">
      <alignment horizontal="center"/>
    </xf>
    <xf numFmtId="0" fontId="22" fillId="5" borderId="1" xfId="0" applyFont="1" applyFill="1" applyBorder="1" applyAlignment="1">
      <alignment horizontal="center"/>
    </xf>
    <xf numFmtId="0" fontId="22" fillId="5" borderId="0" xfId="0" applyFont="1" applyFill="1" applyBorder="1" applyAlignment="1">
      <alignment horizontal="center"/>
    </xf>
    <xf numFmtId="0" fontId="22" fillId="5" borderId="2" xfId="0" applyFont="1" applyFill="1" applyBorder="1" applyAlignment="1">
      <alignment horizontal="center"/>
    </xf>
    <xf numFmtId="0" fontId="6" fillId="3" borderId="7" xfId="0" applyFont="1" applyFill="1" applyBorder="1" applyAlignment="1" applyProtection="1">
      <alignment horizontal="center"/>
    </xf>
    <xf numFmtId="0" fontId="6" fillId="3" borderId="25" xfId="0" applyFont="1" applyFill="1" applyBorder="1" applyAlignment="1" applyProtection="1">
      <alignment horizontal="center"/>
    </xf>
    <xf numFmtId="0" fontId="6" fillId="3" borderId="19" xfId="0" applyFont="1" applyFill="1" applyBorder="1" applyAlignment="1" applyProtection="1">
      <alignment horizontal="center"/>
    </xf>
    <xf numFmtId="0" fontId="10" fillId="3" borderId="24" xfId="0" applyFont="1" applyFill="1" applyBorder="1" applyAlignment="1" applyProtection="1">
      <alignment horizontal="left"/>
      <protection locked="0"/>
    </xf>
    <xf numFmtId="0" fontId="0" fillId="0" borderId="25" xfId="0" applyBorder="1" applyAlignment="1">
      <alignment horizontal="left"/>
    </xf>
    <xf numFmtId="0" fontId="0" fillId="0" borderId="8" xfId="0" applyBorder="1" applyAlignment="1">
      <alignment horizontal="left"/>
    </xf>
    <xf numFmtId="0" fontId="10" fillId="0" borderId="0" xfId="0" applyFont="1" applyFill="1" applyBorder="1" applyAlignment="1" applyProtection="1">
      <alignment horizontal="left"/>
      <protection locked="0"/>
    </xf>
    <xf numFmtId="0" fontId="0" fillId="0" borderId="0" xfId="0" applyFill="1" applyBorder="1" applyAlignment="1">
      <alignment horizontal="left"/>
    </xf>
    <xf numFmtId="0" fontId="8" fillId="2" borderId="1" xfId="0" applyFont="1" applyFill="1" applyBorder="1" applyAlignment="1" applyProtection="1"/>
    <xf numFmtId="0" fontId="0" fillId="0" borderId="0" xfId="0" applyAlignment="1"/>
    <xf numFmtId="0" fontId="0" fillId="0" borderId="21" xfId="0" applyBorder="1" applyAlignment="1"/>
    <xf numFmtId="0" fontId="5" fillId="7" borderId="0" xfId="0" applyFont="1" applyFill="1" applyBorder="1" applyAlignment="1" applyProtection="1">
      <alignment horizontal="center" wrapText="1"/>
      <protection locked="0"/>
    </xf>
    <xf numFmtId="0" fontId="10" fillId="2" borderId="37" xfId="0" applyFont="1" applyFill="1" applyBorder="1" applyAlignment="1" applyProtection="1">
      <alignment horizontal="center" wrapText="1"/>
      <protection locked="0"/>
    </xf>
    <xf numFmtId="0" fontId="10" fillId="2" borderId="30" xfId="0" applyFont="1" applyFill="1" applyBorder="1" applyAlignment="1" applyProtection="1">
      <alignment horizontal="center" wrapText="1"/>
      <protection locked="0"/>
    </xf>
    <xf numFmtId="0" fontId="10" fillId="2" borderId="31" xfId="0" applyFont="1" applyFill="1" applyBorder="1" applyAlignment="1" applyProtection="1">
      <alignment horizontal="center" wrapText="1"/>
      <protection locked="0"/>
    </xf>
    <xf numFmtId="0" fontId="10" fillId="2" borderId="1" xfId="0" applyFont="1" applyFill="1" applyBorder="1" applyAlignment="1" applyProtection="1">
      <alignment horizontal="center" wrapText="1"/>
      <protection locked="0"/>
    </xf>
    <xf numFmtId="0" fontId="10" fillId="2" borderId="0" xfId="0"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10" fillId="2" borderId="32" xfId="0" applyFont="1" applyFill="1" applyBorder="1" applyAlignment="1" applyProtection="1">
      <alignment horizontal="center" wrapText="1"/>
      <protection locked="0"/>
    </xf>
    <xf numFmtId="0" fontId="10" fillId="2" borderId="33" xfId="0" applyFont="1" applyFill="1" applyBorder="1" applyAlignment="1" applyProtection="1">
      <alignment horizontal="center" wrapText="1"/>
      <protection locked="0"/>
    </xf>
    <xf numFmtId="0" fontId="10" fillId="2" borderId="34" xfId="0" applyFont="1" applyFill="1" applyBorder="1" applyAlignment="1" applyProtection="1">
      <alignment horizontal="center" wrapText="1"/>
      <protection locked="0"/>
    </xf>
    <xf numFmtId="0" fontId="0" fillId="2" borderId="30" xfId="0" applyFont="1" applyFill="1" applyBorder="1" applyAlignment="1" applyProtection="1">
      <protection locked="0"/>
    </xf>
    <xf numFmtId="0" fontId="0" fillId="0" borderId="30" xfId="0" applyBorder="1" applyAlignment="1"/>
    <xf numFmtId="14" fontId="13" fillId="5" borderId="0" xfId="0" applyNumberFormat="1" applyFont="1" applyFill="1" applyBorder="1" applyAlignment="1" applyProtection="1">
      <alignment horizontal="center"/>
      <protection locked="0"/>
    </xf>
    <xf numFmtId="14" fontId="13" fillId="5" borderId="0" xfId="0" applyNumberFormat="1" applyFont="1" applyFill="1" applyBorder="1" applyAlignment="1" applyProtection="1">
      <alignment horizontal="right"/>
      <protection locked="0"/>
    </xf>
    <xf numFmtId="0" fontId="10" fillId="3" borderId="7" xfId="0" applyFont="1" applyFill="1" applyBorder="1" applyAlignment="1" applyProtection="1">
      <protection locked="0"/>
    </xf>
    <xf numFmtId="0" fontId="10" fillId="3" borderId="8" xfId="0" applyFont="1" applyFill="1" applyBorder="1" applyAlignment="1" applyProtection="1">
      <protection locked="0"/>
    </xf>
    <xf numFmtId="0" fontId="6" fillId="5" borderId="4" xfId="0" applyFont="1" applyFill="1" applyBorder="1" applyAlignment="1">
      <alignment horizontal="center"/>
    </xf>
    <xf numFmtId="0" fontId="27" fillId="7" borderId="33" xfId="0" applyFont="1" applyFill="1" applyBorder="1" applyAlignment="1" applyProtection="1">
      <alignment horizontal="center"/>
    </xf>
    <xf numFmtId="0" fontId="27" fillId="7" borderId="33" xfId="0" applyFont="1" applyFill="1" applyBorder="1" applyAlignment="1">
      <alignment horizontal="center"/>
    </xf>
    <xf numFmtId="0" fontId="27" fillId="7" borderId="34" xfId="0" applyFont="1" applyFill="1" applyBorder="1" applyAlignment="1">
      <alignment horizontal="center"/>
    </xf>
  </cellXfs>
  <cellStyles count="54">
    <cellStyle name="Comma" xfId="1" builtinId="3"/>
    <cellStyle name="Currency" xfId="2" builtinId="4"/>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Percent" xfId="3" builtinId="5"/>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447040</xdr:colOff>
      <xdr:row>0</xdr:row>
      <xdr:rowOff>121920</xdr:rowOff>
    </xdr:from>
    <xdr:to>
      <xdr:col>19</xdr:col>
      <xdr:colOff>2540</xdr:colOff>
      <xdr:row>28</xdr:row>
      <xdr:rowOff>76200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603740" y="121920"/>
          <a:ext cx="9067800" cy="4805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Total # of Days Calculation for Summer I and Summer II </a:t>
          </a:r>
          <a:r>
            <a:rPr lang="en-US" sz="1200" b="0" u="sng"/>
            <a:t>(NOT for the field session courses)</a:t>
          </a:r>
          <a:endParaRPr lang="en-US" sz="1100"/>
        </a:p>
        <a:p>
          <a:endParaRPr lang="en-US" sz="1100"/>
        </a:p>
        <a:p>
          <a:r>
            <a:rPr lang="en-US" sz="1100" b="0" u="sng"/>
            <a:t>Constants:</a:t>
          </a:r>
        </a:p>
        <a:p>
          <a:endParaRPr lang="en-US" sz="1100" b="0" u="sng"/>
        </a:p>
        <a:p>
          <a:pPr lvl="1"/>
          <a:r>
            <a:rPr lang="en-US" sz="1100" b="1"/>
            <a:t>Salary</a:t>
          </a:r>
          <a:r>
            <a:rPr lang="en-US" sz="1100" b="1" baseline="0"/>
            <a:t> per day = Faculty Annual Salary / 185     </a:t>
          </a:r>
        </a:p>
        <a:p>
          <a:pPr lvl="1"/>
          <a:r>
            <a:rPr lang="en-US" sz="1100" b="1" baseline="0"/>
            <a:t>Multiplying factor per day = </a:t>
          </a:r>
          <a:r>
            <a:rPr lang="is-IS" sz="1100" b="1" baseline="0"/>
            <a:t>0.005405405        </a:t>
          </a:r>
          <a:r>
            <a:rPr lang="is-IS" sz="1100" b="0" i="1" baseline="0"/>
            <a:t>(1/185)</a:t>
          </a:r>
          <a:endParaRPr lang="en-US" sz="1100" b="0" i="1" baseline="0"/>
        </a:p>
        <a:p>
          <a:pPr lvl="1"/>
          <a:r>
            <a:rPr lang="en-US" sz="1100" b="1" baseline="0"/>
            <a:t>Days  per Credit Hour = 185/24 = 7.7083</a:t>
          </a:r>
        </a:p>
        <a:p>
          <a:pPr lvl="1"/>
          <a:r>
            <a:rPr lang="en-US" sz="1100" b="1" baseline="0"/>
            <a:t>Full Time Summer I and Full Time Summer II 6W = 30/7.7083 = 3.8919      </a:t>
          </a:r>
          <a:r>
            <a:rPr lang="en-US" sz="1100" b="0" i="1" baseline="0"/>
            <a:t>rounded to 4 Credit Hours</a:t>
          </a:r>
        </a:p>
        <a:p>
          <a:pPr lvl="1"/>
          <a:r>
            <a:rPr lang="en-US" sz="1100" b="1" baseline="0"/>
            <a:t>Full Time Summer II 8W = 40/7.7083 = 5.1892      </a:t>
          </a:r>
          <a:r>
            <a:rPr lang="en-US" sz="1100" b="0" i="1" baseline="0"/>
            <a:t>rounded to 5 Credit Hours</a:t>
          </a:r>
        </a:p>
        <a:p>
          <a:pPr lvl="1"/>
          <a:endParaRPr lang="en-US" sz="1100" b="0" baseline="0"/>
        </a:p>
        <a:p>
          <a:pPr lvl="0"/>
          <a:r>
            <a:rPr lang="en-US" sz="1100" b="0" u="sng" baseline="0"/>
            <a:t>Salary Calculation:</a:t>
          </a:r>
        </a:p>
        <a:p>
          <a:pPr lvl="0"/>
          <a:endParaRPr lang="en-US" sz="1100" b="0" u="sng"/>
        </a:p>
        <a:p>
          <a:pPr lvl="1"/>
          <a:r>
            <a:rPr lang="en-US" sz="1100" b="1"/>
            <a:t>Summer I Full Time and Summer II Full Time 6W = Salary per day * 30                                           </a:t>
          </a:r>
          <a:r>
            <a:rPr lang="en-US" sz="1100" i="1"/>
            <a:t>(@4 or more Credit Hours)</a:t>
          </a:r>
        </a:p>
        <a:p>
          <a:pPr lvl="1"/>
          <a:r>
            <a:rPr lang="en-US" sz="1100" b="1"/>
            <a:t>Summer</a:t>
          </a:r>
          <a:r>
            <a:rPr lang="en-US" sz="1100" b="1" baseline="0"/>
            <a:t> II Full Time 8W = Salary per day * </a:t>
          </a:r>
          <a:r>
            <a:rPr lang="en-US" sz="1100" b="1" i="1" baseline="0"/>
            <a:t>40    </a:t>
          </a:r>
          <a:r>
            <a:rPr lang="en-US" sz="1100" i="1" baseline="0"/>
            <a:t>           		                                       (@5 or more Credit Hours)</a:t>
          </a:r>
          <a:endParaRPr lang="en-US" sz="1100" baseline="0"/>
        </a:p>
        <a:p>
          <a:pPr lvl="1"/>
          <a:r>
            <a:rPr lang="en-US" sz="1100" b="1" baseline="0"/>
            <a:t>Summer I Part Time  and Summer II 6W Part Time = 0.25 * Credit Hours * Summer I Full Time               </a:t>
          </a:r>
          <a:r>
            <a:rPr lang="en-US" sz="1100" i="1" baseline="0"/>
            <a:t>(@ &lt; 4 Credit Hours)</a:t>
          </a:r>
        </a:p>
        <a:p>
          <a:pPr lvl="1"/>
          <a:r>
            <a:rPr lang="en-US" sz="1100" b="1" i="0" baseline="0"/>
            <a:t>Summer II Part Time 8W = 0.20 * Credit Hours * Summer II Full Time                                             </a:t>
          </a:r>
          <a:r>
            <a:rPr lang="en-US" sz="1100" i="1" baseline="0"/>
            <a:t>(@ &lt; 5 Credit Hours)</a:t>
          </a:r>
        </a:p>
        <a:p>
          <a:endParaRPr lang="en-US" sz="1100" i="1"/>
        </a:p>
        <a:p>
          <a:r>
            <a:rPr lang="en-US" sz="1100" b="0" u="sng"/>
            <a:t>Number of Days Calculation:</a:t>
          </a:r>
        </a:p>
        <a:p>
          <a:endParaRPr lang="en-US" sz="1100" b="0" u="sng"/>
        </a:p>
        <a:p>
          <a:r>
            <a:rPr lang="en-US" sz="1100" b="0" u="none"/>
            <a:t>The number of days of compensation for a faculty that teaches a Summer I or Summer II class is calculated by the formula below.  The remaining days in the Summer I or Summer II period can be used for compensated research or other activities for the faculty. </a:t>
          </a:r>
          <a:endParaRPr lang="en-US" sz="1100" b="0" u="sng"/>
        </a:p>
        <a:p>
          <a:endParaRPr lang="en-US" sz="1100" b="0" u="sng"/>
        </a:p>
        <a:p>
          <a:pPr lvl="1"/>
          <a:r>
            <a:rPr lang="en-US" sz="1100" b="1"/>
            <a:t>Summer I and Summer II Days  = Credit</a:t>
          </a:r>
          <a:r>
            <a:rPr lang="en-US" sz="1100" b="1" baseline="0"/>
            <a:t> Hours</a:t>
          </a:r>
          <a:r>
            <a:rPr lang="en-US" sz="1100" b="1"/>
            <a:t> * 7.7083</a:t>
          </a:r>
          <a:endParaRPr lang="en-US" sz="1100"/>
        </a:p>
        <a:p>
          <a:pPr lvl="1" algn="l"/>
          <a:r>
            <a:rPr lang="en-US" sz="1100" b="1"/>
            <a:t>Summer I  and Summer II 6W</a:t>
          </a:r>
          <a:r>
            <a:rPr lang="en-US" sz="1100" b="1" baseline="0"/>
            <a:t> </a:t>
          </a:r>
          <a:r>
            <a:rPr lang="en-US" sz="1100" b="1"/>
            <a:t>Number of days multiplying factor = 7.7083 / 30 days = 0.256944 per 1 credit hour</a:t>
          </a:r>
        </a:p>
        <a:p>
          <a:pPr lvl="1" algn="l"/>
          <a:r>
            <a:rPr lang="en-US" sz="1100" b="1"/>
            <a:t>Summer II  8W Number of days multiplying factor = 7.7083 / 40 days = 0.192708 per 1 credit hour</a:t>
          </a:r>
        </a:p>
        <a:p>
          <a:pPr algn="ctr"/>
          <a:endParaRPr lang="en-US" sz="1100" b="1"/>
        </a:p>
        <a:p>
          <a:pPr algn="l"/>
          <a:r>
            <a:rPr lang="en-US" sz="1100" b="0"/>
            <a:t>The denominator, either 30 or 40, is based on the number of workdays for the summer I or summer II period.  If the days in the summer period is different than either 30 or 40, the actual number of days in the period should be used.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96"/>
  <sheetViews>
    <sheetView showGridLines="0" tabSelected="1" topLeftCell="A76" workbookViewId="0">
      <selection activeCell="A92" sqref="A92:F94"/>
    </sheetView>
  </sheetViews>
  <sheetFormatPr defaultColWidth="8.7265625" defaultRowHeight="12.5" x14ac:dyDescent="0.25"/>
  <cols>
    <col min="1" max="1" width="7.1796875" customWidth="1"/>
    <col min="2" max="2" width="9.453125" customWidth="1"/>
    <col min="3" max="3" width="9.1796875" customWidth="1"/>
    <col min="4" max="4" width="7.453125" customWidth="1"/>
    <col min="5" max="5" width="8" customWidth="1"/>
    <col min="6" max="6" width="6.453125" customWidth="1"/>
    <col min="7" max="7" width="15.26953125" customWidth="1"/>
    <col min="8" max="8" width="10.26953125" customWidth="1"/>
    <col min="9" max="9" width="17" customWidth="1"/>
    <col min="10" max="10" width="11.453125" bestFit="1" customWidth="1"/>
    <col min="11" max="11" width="18.1796875" customWidth="1"/>
    <col min="12" max="12" width="7.1796875" customWidth="1"/>
    <col min="13" max="13" width="15.7265625" customWidth="1"/>
    <col min="14" max="14" width="26.453125" customWidth="1"/>
    <col min="15" max="15" width="16.453125" customWidth="1"/>
    <col min="16" max="16" width="22" customWidth="1"/>
    <col min="17" max="17" width="16.26953125" customWidth="1"/>
    <col min="18" max="18" width="1.7265625" customWidth="1"/>
    <col min="19" max="19" width="18.7265625" customWidth="1"/>
    <col min="20" max="20" width="23" customWidth="1"/>
  </cols>
  <sheetData>
    <row r="1" spans="1:11" ht="15.5" x14ac:dyDescent="0.35">
      <c r="A1" s="230" t="s">
        <v>61</v>
      </c>
      <c r="B1" s="231"/>
      <c r="C1" s="231"/>
      <c r="D1" s="231"/>
      <c r="E1" s="231"/>
      <c r="F1" s="231"/>
      <c r="G1" s="231"/>
      <c r="H1" s="231"/>
      <c r="I1" s="231"/>
      <c r="J1" s="231"/>
      <c r="K1" s="232"/>
    </row>
    <row r="2" spans="1:11" ht="15.5" x14ac:dyDescent="0.35">
      <c r="A2" s="233" t="s">
        <v>93</v>
      </c>
      <c r="B2" s="234"/>
      <c r="C2" s="234"/>
      <c r="D2" s="234"/>
      <c r="E2" s="234"/>
      <c r="F2" s="234"/>
      <c r="G2" s="234"/>
      <c r="H2" s="234"/>
      <c r="I2" s="234"/>
      <c r="J2" s="234"/>
      <c r="K2" s="235"/>
    </row>
    <row r="3" spans="1:11" ht="15.5" x14ac:dyDescent="0.35">
      <c r="A3" s="2" t="s">
        <v>0</v>
      </c>
      <c r="B3" s="3"/>
      <c r="C3" s="3"/>
      <c r="D3" s="3"/>
      <c r="E3" s="3"/>
      <c r="F3" s="1"/>
      <c r="G3" s="1"/>
      <c r="H3" s="1"/>
      <c r="I3" s="1"/>
      <c r="J3" s="1"/>
      <c r="K3" s="4"/>
    </row>
    <row r="4" spans="1:11" ht="13" x14ac:dyDescent="0.3">
      <c r="A4" s="158" t="s">
        <v>63</v>
      </c>
      <c r="B4" s="6"/>
      <c r="C4" s="6"/>
      <c r="D4" s="6"/>
      <c r="E4" s="6"/>
      <c r="F4" s="7"/>
      <c r="G4" s="6"/>
      <c r="H4" s="6"/>
      <c r="I4" s="6"/>
      <c r="J4" s="6"/>
      <c r="K4" s="4"/>
    </row>
    <row r="5" spans="1:11" ht="13" x14ac:dyDescent="0.3">
      <c r="A5" s="5" t="s">
        <v>1</v>
      </c>
      <c r="B5" s="6"/>
      <c r="C5" s="6"/>
      <c r="D5" s="6"/>
      <c r="E5" s="6"/>
      <c r="F5" s="7"/>
      <c r="G5" s="236"/>
      <c r="H5" s="236"/>
      <c r="I5" s="8"/>
      <c r="J5" s="6"/>
      <c r="K5" s="4"/>
    </row>
    <row r="6" spans="1:11" x14ac:dyDescent="0.25">
      <c r="A6" s="5" t="s">
        <v>2</v>
      </c>
      <c r="B6" s="6"/>
      <c r="C6" s="6"/>
      <c r="D6" s="6"/>
      <c r="E6" s="6"/>
      <c r="F6" s="7"/>
      <c r="G6" s="6" t="s">
        <v>3</v>
      </c>
      <c r="H6" s="9"/>
      <c r="I6" s="10" t="s">
        <v>4</v>
      </c>
      <c r="J6" s="7"/>
      <c r="K6" s="4"/>
    </row>
    <row r="7" spans="1:11" x14ac:dyDescent="0.25">
      <c r="A7" s="237"/>
      <c r="B7" s="238"/>
      <c r="C7" s="238"/>
      <c r="D7" s="239"/>
      <c r="E7" s="11"/>
      <c r="F7" s="12"/>
      <c r="G7" s="169"/>
      <c r="H7" s="13"/>
      <c r="I7" s="222"/>
      <c r="J7" s="7"/>
      <c r="K7" s="4"/>
    </row>
    <row r="8" spans="1:11" ht="13" x14ac:dyDescent="0.3">
      <c r="A8" s="240" t="s">
        <v>5</v>
      </c>
      <c r="B8" s="241"/>
      <c r="C8" s="241"/>
      <c r="D8" s="241"/>
      <c r="E8" s="241"/>
      <c r="F8" s="14"/>
      <c r="G8" s="242" t="s">
        <v>6</v>
      </c>
      <c r="H8" s="243"/>
      <c r="I8" s="20" t="s">
        <v>8</v>
      </c>
      <c r="J8" s="20" t="s">
        <v>9</v>
      </c>
      <c r="K8" s="21" t="s">
        <v>10</v>
      </c>
    </row>
    <row r="9" spans="1:11" ht="13" x14ac:dyDescent="0.3">
      <c r="A9" s="15" t="s">
        <v>7</v>
      </c>
      <c r="B9" s="16"/>
      <c r="C9" s="16"/>
      <c r="D9" s="17"/>
      <c r="E9" s="18"/>
      <c r="F9" s="19"/>
      <c r="G9" s="242" t="s">
        <v>12</v>
      </c>
      <c r="H9" s="243"/>
      <c r="I9" s="26">
        <v>43962</v>
      </c>
      <c r="J9" s="26">
        <v>44064</v>
      </c>
      <c r="K9" s="27">
        <v>75</v>
      </c>
    </row>
    <row r="10" spans="1:11" ht="13" x14ac:dyDescent="0.3">
      <c r="A10" s="22" t="s">
        <v>11</v>
      </c>
      <c r="B10" s="23"/>
      <c r="C10" s="23"/>
      <c r="D10" s="24"/>
      <c r="E10" s="25"/>
      <c r="F10" s="19"/>
      <c r="G10" s="242" t="s">
        <v>14</v>
      </c>
      <c r="H10" s="243"/>
      <c r="I10" s="26">
        <v>43962</v>
      </c>
      <c r="J10" s="26">
        <v>44001</v>
      </c>
      <c r="K10" s="27">
        <v>30</v>
      </c>
    </row>
    <row r="11" spans="1:11" ht="13" x14ac:dyDescent="0.3">
      <c r="A11" s="28" t="s">
        <v>13</v>
      </c>
      <c r="B11" s="29"/>
      <c r="C11" s="29"/>
      <c r="D11" s="24"/>
      <c r="E11" s="25"/>
      <c r="F11" s="19"/>
      <c r="G11" s="244" t="s">
        <v>16</v>
      </c>
      <c r="H11" s="245"/>
      <c r="I11" s="31">
        <v>44004</v>
      </c>
      <c r="J11" s="221">
        <v>44043</v>
      </c>
      <c r="K11" s="32">
        <v>30</v>
      </c>
    </row>
    <row r="12" spans="1:11" ht="13" x14ac:dyDescent="0.3">
      <c r="A12" s="28" t="s">
        <v>15</v>
      </c>
      <c r="B12" s="29"/>
      <c r="C12" s="29"/>
      <c r="D12" s="24"/>
      <c r="E12" s="25"/>
      <c r="F12" s="30"/>
      <c r="G12" s="246" t="s">
        <v>89</v>
      </c>
      <c r="H12" s="247"/>
      <c r="I12" s="31">
        <v>44004</v>
      </c>
      <c r="J12" s="31">
        <v>44057</v>
      </c>
      <c r="K12" s="32">
        <v>40</v>
      </c>
    </row>
    <row r="13" spans="1:11" ht="15.5" x14ac:dyDescent="0.35">
      <c r="A13" s="2" t="s">
        <v>17</v>
      </c>
      <c r="B13" s="3"/>
      <c r="C13" s="3"/>
      <c r="D13" s="3"/>
      <c r="E13" s="3"/>
      <c r="F13" s="1"/>
      <c r="G13" s="1"/>
      <c r="H13" s="1"/>
      <c r="I13" s="7"/>
      <c r="J13" s="33"/>
      <c r="K13" s="34" t="s">
        <v>18</v>
      </c>
    </row>
    <row r="14" spans="1:11" ht="13" x14ac:dyDescent="0.3">
      <c r="A14" s="5" t="s">
        <v>19</v>
      </c>
      <c r="B14" s="6"/>
      <c r="C14" s="6"/>
      <c r="D14" s="6"/>
      <c r="E14" s="6"/>
      <c r="F14" s="35"/>
      <c r="G14" s="36" t="s">
        <v>8</v>
      </c>
      <c r="H14" s="36" t="s">
        <v>9</v>
      </c>
      <c r="I14" s="7"/>
      <c r="J14" s="37" t="s">
        <v>20</v>
      </c>
      <c r="K14" s="38" t="s">
        <v>21</v>
      </c>
    </row>
    <row r="15" spans="1:11" ht="13" x14ac:dyDescent="0.3">
      <c r="A15" s="224"/>
      <c r="B15" s="225"/>
      <c r="C15" s="225"/>
      <c r="D15" s="226"/>
      <c r="E15" s="39"/>
      <c r="F15" s="40" t="s">
        <v>22</v>
      </c>
      <c r="G15" s="41"/>
      <c r="H15" s="41"/>
      <c r="I15" s="7"/>
      <c r="J15" s="42">
        <f>NETWORKDAYS(G15,H15)</f>
        <v>0</v>
      </c>
      <c r="K15" s="43">
        <f>J15*$A$26</f>
        <v>0</v>
      </c>
    </row>
    <row r="16" spans="1:11" x14ac:dyDescent="0.25">
      <c r="A16" s="5" t="s">
        <v>23</v>
      </c>
      <c r="B16" s="44"/>
      <c r="C16" s="44"/>
      <c r="D16" s="44"/>
      <c r="E16" s="44"/>
      <c r="F16" s="40" t="s">
        <v>24</v>
      </c>
      <c r="G16" s="41"/>
      <c r="H16" s="41"/>
      <c r="I16" s="7"/>
      <c r="J16" s="42">
        <f>NETWORKDAYS(G16,H16)</f>
        <v>0</v>
      </c>
      <c r="K16" s="43">
        <f>J16*$A$26</f>
        <v>0</v>
      </c>
    </row>
    <row r="17" spans="1:23" x14ac:dyDescent="0.25">
      <c r="A17" s="227"/>
      <c r="B17" s="228"/>
      <c r="C17" s="228"/>
      <c r="D17" s="229"/>
      <c r="E17" s="45"/>
      <c r="F17" s="40" t="s">
        <v>25</v>
      </c>
      <c r="G17" s="41"/>
      <c r="H17" s="41"/>
      <c r="I17" s="7"/>
      <c r="J17" s="42">
        <f>NETWORKDAYS(G17,H17)</f>
        <v>0</v>
      </c>
      <c r="K17" s="43">
        <f>J17*$A$26</f>
        <v>0</v>
      </c>
    </row>
    <row r="18" spans="1:23" x14ac:dyDescent="0.25">
      <c r="A18" s="46" t="s">
        <v>26</v>
      </c>
      <c r="B18" s="44"/>
      <c r="C18" s="44"/>
      <c r="D18" s="47"/>
      <c r="E18" s="44"/>
      <c r="F18" s="210" t="s">
        <v>90</v>
      </c>
      <c r="G18" s="41"/>
      <c r="H18" s="41"/>
      <c r="I18" s="7"/>
      <c r="J18" s="42">
        <f>NETWORKDAYS(G18,H18)</f>
        <v>0</v>
      </c>
      <c r="K18" s="43">
        <f>J18*$A$26</f>
        <v>0</v>
      </c>
    </row>
    <row r="19" spans="1:23" x14ac:dyDescent="0.25">
      <c r="A19" s="227"/>
      <c r="B19" s="229"/>
      <c r="C19" s="44"/>
      <c r="D19" s="44"/>
      <c r="E19" s="44"/>
      <c r="F19" s="40"/>
      <c r="G19" s="41"/>
      <c r="H19" s="41"/>
      <c r="I19" s="7"/>
      <c r="J19" s="42">
        <f>NETWORKDAYS(G19,H19)</f>
        <v>0</v>
      </c>
      <c r="K19" s="43">
        <f>J19*$A$26</f>
        <v>0</v>
      </c>
    </row>
    <row r="20" spans="1:23" ht="13" x14ac:dyDescent="0.3">
      <c r="A20" s="5" t="s">
        <v>97</v>
      </c>
      <c r="B20" s="44"/>
      <c r="C20" s="44"/>
      <c r="D20" s="44"/>
      <c r="E20" s="44"/>
      <c r="F20" s="48"/>
      <c r="G20" s="49" t="s">
        <v>8</v>
      </c>
      <c r="H20" s="36" t="s">
        <v>9</v>
      </c>
      <c r="I20" s="50" t="s">
        <v>27</v>
      </c>
      <c r="J20" s="51"/>
      <c r="K20" s="52"/>
    </row>
    <row r="21" spans="1:23" x14ac:dyDescent="0.25">
      <c r="A21" s="248"/>
      <c r="B21" s="249"/>
      <c r="C21" s="249"/>
      <c r="D21" s="250"/>
      <c r="E21" s="44"/>
      <c r="F21" s="53" t="s">
        <v>28</v>
      </c>
      <c r="G21" s="41"/>
      <c r="H21" s="41"/>
      <c r="I21" s="54"/>
      <c r="J21" s="168">
        <f>(NETWORKDAYS(G21,H21))*(IF($I$21=6,1,IF($I$21=5,1,IF($I$21=4.5,1,IF($I$21=7,1,IF($I$21=8,1,IF($I$21=3,0.770833,IF($I$21=4,1,IF($I$21=2,0.513889,IF($I$21=1,0.256944))))))))))</f>
        <v>0</v>
      </c>
      <c r="K21" s="55">
        <f>J21*A26</f>
        <v>0</v>
      </c>
    </row>
    <row r="22" spans="1:23" x14ac:dyDescent="0.25">
      <c r="A22" s="56"/>
      <c r="B22" s="57"/>
      <c r="C22" s="57"/>
      <c r="D22" s="57"/>
      <c r="E22" s="44"/>
      <c r="F22" s="210" t="s">
        <v>75</v>
      </c>
      <c r="G22" s="41"/>
      <c r="H22" s="41"/>
      <c r="I22" s="30"/>
      <c r="J22" s="168">
        <f>(NETWORKDAYS(G22,H22))*(IF($I$22=6,1,IF($I$22=5,1,IF($I$22=4.5,1,IF($I$22=7,1,IF($I$22=8,1,IF($I$22=3,0.770833,IF($I$22=4,1,IF($I$22=2,0.513889,IF($I$22=1,0.256944))))))))))</f>
        <v>0</v>
      </c>
      <c r="K22" s="55">
        <f>J22*A26</f>
        <v>0</v>
      </c>
    </row>
    <row r="23" spans="1:23" x14ac:dyDescent="0.25">
      <c r="A23" s="56"/>
      <c r="B23" s="57"/>
      <c r="C23" s="57"/>
      <c r="D23" s="57"/>
      <c r="E23" s="44"/>
      <c r="F23" s="210" t="s">
        <v>74</v>
      </c>
      <c r="G23" s="41"/>
      <c r="H23" s="41"/>
      <c r="I23" s="30"/>
      <c r="J23" s="211">
        <f>(NETWORKDAYS(G23,H23))*((IF($I$23=6,1,IF($I$23=5,1,IF($I$23=4.5,0.867186,IF($I$23=7,1,IF($I$23=8,1,IF($I$23=3,0.578124,IF($I$23=4,0.770832,IF($I$23=2,0.385416,IF($I$23=1,0.192708)))))))))))</f>
        <v>0</v>
      </c>
      <c r="K23" s="55">
        <f>J23*A26</f>
        <v>0</v>
      </c>
    </row>
    <row r="24" spans="1:23" ht="13.5" thickBot="1" x14ac:dyDescent="0.35">
      <c r="A24" s="59" t="s">
        <v>85</v>
      </c>
      <c r="B24" s="57"/>
      <c r="C24" s="57"/>
      <c r="D24" s="57"/>
      <c r="E24" s="44"/>
      <c r="F24" s="58"/>
      <c r="G24" s="217"/>
      <c r="H24" s="218"/>
      <c r="I24" s="216" t="s">
        <v>96</v>
      </c>
      <c r="J24" s="219">
        <f>SUM(J15:J23)</f>
        <v>0</v>
      </c>
      <c r="K24" s="220">
        <f>SUM(K15:K23)</f>
        <v>0</v>
      </c>
    </row>
    <row r="25" spans="1:23" ht="15.5" x14ac:dyDescent="0.35">
      <c r="A25" s="59" t="s">
        <v>86</v>
      </c>
      <c r="B25" s="6"/>
      <c r="C25" s="60"/>
      <c r="D25" s="6"/>
      <c r="E25" s="6"/>
      <c r="F25" s="264" t="s">
        <v>94</v>
      </c>
      <c r="G25" s="265"/>
      <c r="H25" s="265"/>
      <c r="I25" s="265"/>
      <c r="J25" s="266"/>
      <c r="K25" s="267"/>
    </row>
    <row r="26" spans="1:23" x14ac:dyDescent="0.25">
      <c r="A26" s="251">
        <f>A21*0.005405405*A19/100</f>
        <v>0</v>
      </c>
      <c r="B26" s="252"/>
      <c r="C26" s="253"/>
      <c r="D26" s="6"/>
      <c r="E26" s="6"/>
      <c r="F26" s="268" t="s">
        <v>88</v>
      </c>
      <c r="G26" s="269"/>
      <c r="H26" s="269"/>
      <c r="I26" s="269"/>
      <c r="J26" s="269"/>
      <c r="K26" s="270"/>
    </row>
    <row r="27" spans="1:23" ht="13.5" thickBot="1" x14ac:dyDescent="0.35">
      <c r="A27" s="61" t="s">
        <v>29</v>
      </c>
      <c r="B27" s="62"/>
      <c r="C27" s="62"/>
      <c r="D27" s="62"/>
      <c r="E27" s="62"/>
      <c r="F27" s="271"/>
      <c r="G27" s="272"/>
      <c r="H27" s="272"/>
      <c r="I27" s="272"/>
      <c r="J27" s="272"/>
      <c r="K27" s="273"/>
    </row>
    <row r="28" spans="1:23" ht="46.15" customHeight="1" x14ac:dyDescent="0.25">
      <c r="A28" s="254"/>
      <c r="B28" s="255"/>
      <c r="C28" s="255"/>
      <c r="D28" s="255"/>
      <c r="E28" s="255"/>
      <c r="F28" s="256"/>
      <c r="G28" s="256"/>
      <c r="H28" s="256"/>
      <c r="I28" s="256"/>
      <c r="J28" s="256"/>
      <c r="K28" s="257"/>
    </row>
    <row r="29" spans="1:23" ht="13" x14ac:dyDescent="0.3">
      <c r="A29" s="258" t="s">
        <v>30</v>
      </c>
      <c r="B29" s="259"/>
      <c r="C29" s="259"/>
      <c r="D29" s="259"/>
      <c r="E29" s="259"/>
      <c r="F29" s="259"/>
      <c r="G29" s="259"/>
      <c r="H29" s="259"/>
      <c r="I29" s="259"/>
      <c r="J29" s="259"/>
      <c r="K29" s="260"/>
    </row>
    <row r="30" spans="1:23" ht="13" x14ac:dyDescent="0.3">
      <c r="A30" s="261" t="s">
        <v>87</v>
      </c>
      <c r="B30" s="262"/>
      <c r="C30" s="262"/>
      <c r="D30" s="262"/>
      <c r="E30" s="262"/>
      <c r="F30" s="262"/>
      <c r="G30" s="262"/>
      <c r="H30" s="262"/>
      <c r="I30" s="262"/>
      <c r="J30" s="262"/>
      <c r="K30" s="263"/>
      <c r="M30" s="192" t="s">
        <v>84</v>
      </c>
      <c r="N30" s="192"/>
      <c r="O30" s="192"/>
    </row>
    <row r="31" spans="1:23" ht="24" customHeight="1" thickBot="1" x14ac:dyDescent="0.35">
      <c r="A31" s="274" t="s">
        <v>31</v>
      </c>
      <c r="B31" s="275"/>
      <c r="C31" s="275"/>
      <c r="D31" s="275"/>
      <c r="E31" s="275"/>
      <c r="F31" s="275"/>
      <c r="G31" s="275"/>
      <c r="H31" s="275"/>
      <c r="I31" s="275"/>
      <c r="J31" s="275"/>
      <c r="K31" s="276"/>
      <c r="M31" s="203" t="s">
        <v>65</v>
      </c>
      <c r="N31" s="203" t="s">
        <v>77</v>
      </c>
      <c r="O31" s="203" t="s">
        <v>76</v>
      </c>
      <c r="P31" s="203" t="s">
        <v>78</v>
      </c>
      <c r="Q31" s="203" t="s">
        <v>79</v>
      </c>
      <c r="S31" s="213" t="s">
        <v>83</v>
      </c>
      <c r="W31" s="193"/>
    </row>
    <row r="32" spans="1:23" ht="13.5" thickTop="1" x14ac:dyDescent="0.3">
      <c r="A32" s="63" t="s">
        <v>32</v>
      </c>
      <c r="B32" s="64" t="s">
        <v>33</v>
      </c>
      <c r="C32" s="65" t="s">
        <v>34</v>
      </c>
      <c r="D32" s="64" t="s">
        <v>35</v>
      </c>
      <c r="E32" s="64" t="s">
        <v>36</v>
      </c>
      <c r="F32" s="66" t="s">
        <v>37</v>
      </c>
      <c r="G32" s="67" t="s">
        <v>8</v>
      </c>
      <c r="H32" s="67" t="s">
        <v>9</v>
      </c>
      <c r="I32" s="67" t="s">
        <v>38</v>
      </c>
      <c r="J32" s="66" t="s">
        <v>60</v>
      </c>
      <c r="K32" s="68" t="s">
        <v>10</v>
      </c>
      <c r="M32" s="193" t="s">
        <v>64</v>
      </c>
      <c r="N32" s="197">
        <v>0.25694444444444398</v>
      </c>
      <c r="O32" s="200">
        <v>7.7</v>
      </c>
      <c r="P32" s="197">
        <v>0.19270799999999999</v>
      </c>
      <c r="Q32" s="200">
        <v>7.7</v>
      </c>
      <c r="S32" s="212" t="s">
        <v>82</v>
      </c>
    </row>
    <row r="33" spans="1:22" ht="13" x14ac:dyDescent="0.3">
      <c r="A33" s="180" t="s">
        <v>22</v>
      </c>
      <c r="B33" s="179"/>
      <c r="C33" s="179"/>
      <c r="D33" s="176"/>
      <c r="E33" s="176">
        <v>5210</v>
      </c>
      <c r="F33" s="177"/>
      <c r="G33" s="70"/>
      <c r="H33" s="70"/>
      <c r="I33" s="71">
        <f>K33*$A$26</f>
        <v>0</v>
      </c>
      <c r="J33" s="72" t="e">
        <f>I33/SUM($I$33:$I$35)</f>
        <v>#DIV/0!</v>
      </c>
      <c r="K33" s="73">
        <f>NETWORKDAYS(G33,H33)</f>
        <v>0</v>
      </c>
      <c r="M33" s="193" t="s">
        <v>66</v>
      </c>
      <c r="N33" s="197">
        <f>N32*2</f>
        <v>0.51388888888888795</v>
      </c>
      <c r="O33" s="200">
        <v>15.41</v>
      </c>
      <c r="P33" s="197">
        <f>P32*2</f>
        <v>0.38541599999999998</v>
      </c>
      <c r="Q33" s="200">
        <v>15.41</v>
      </c>
    </row>
    <row r="34" spans="1:22" ht="13" x14ac:dyDescent="0.3">
      <c r="A34" s="178"/>
      <c r="B34" s="179"/>
      <c r="C34" s="179"/>
      <c r="D34" s="176"/>
      <c r="E34" s="176">
        <v>5210</v>
      </c>
      <c r="F34" s="177"/>
      <c r="G34" s="70"/>
      <c r="H34" s="75"/>
      <c r="I34" s="71">
        <f>K34*$A$26</f>
        <v>0</v>
      </c>
      <c r="J34" s="72" t="e">
        <f>I34/SUM($I$33:$I$35)</f>
        <v>#DIV/0!</v>
      </c>
      <c r="K34" s="73">
        <f>NETWORKDAYS(G34,H34)</f>
        <v>0</v>
      </c>
      <c r="M34" s="193" t="s">
        <v>67</v>
      </c>
      <c r="N34" s="197">
        <f>N32*3</f>
        <v>0.77083333333333193</v>
      </c>
      <c r="O34" s="200">
        <v>23.12</v>
      </c>
      <c r="P34" s="197">
        <f>P32*3</f>
        <v>0.57812399999999997</v>
      </c>
      <c r="Q34" s="200">
        <v>23.12</v>
      </c>
      <c r="S34" t="s">
        <v>81</v>
      </c>
    </row>
    <row r="35" spans="1:22" x14ac:dyDescent="0.25">
      <c r="A35" s="178"/>
      <c r="B35" s="179"/>
      <c r="C35" s="179"/>
      <c r="D35" s="176"/>
      <c r="E35" s="176">
        <v>5210</v>
      </c>
      <c r="F35" s="177"/>
      <c r="G35" s="76"/>
      <c r="H35" s="77"/>
      <c r="I35" s="71">
        <f>K35*$A$26</f>
        <v>0</v>
      </c>
      <c r="J35" s="72" t="e">
        <f>I35/SUM($I$33:$I$35)</f>
        <v>#DIV/0!</v>
      </c>
      <c r="K35" s="73">
        <f>NETWORKDAYS(G35,H35)</f>
        <v>0</v>
      </c>
      <c r="L35" s="159"/>
      <c r="M35" s="193" t="s">
        <v>68</v>
      </c>
      <c r="N35" s="197">
        <v>1</v>
      </c>
      <c r="O35" s="200">
        <v>30</v>
      </c>
      <c r="P35" s="197">
        <f xml:space="preserve"> P32*4</f>
        <v>0.77083199999999996</v>
      </c>
      <c r="Q35" s="200">
        <v>30.83</v>
      </c>
      <c r="S35" s="193" t="s">
        <v>80</v>
      </c>
    </row>
    <row r="36" spans="1:22" ht="13" x14ac:dyDescent="0.3">
      <c r="A36" s="180" t="s">
        <v>24</v>
      </c>
      <c r="B36" s="179"/>
      <c r="C36" s="179"/>
      <c r="D36" s="176"/>
      <c r="E36" s="176">
        <v>5210</v>
      </c>
      <c r="F36" s="177"/>
      <c r="G36" s="76"/>
      <c r="H36" s="77"/>
      <c r="I36" s="71">
        <f>K36*$A$26</f>
        <v>0</v>
      </c>
      <c r="J36" s="72" t="e">
        <f>I36/$I$36</f>
        <v>#DIV/0!</v>
      </c>
      <c r="K36" s="73">
        <f>NETWORKDAYS(G36,H36)</f>
        <v>0</v>
      </c>
      <c r="M36" s="193" t="s">
        <v>69</v>
      </c>
      <c r="N36" s="197">
        <v>1</v>
      </c>
      <c r="O36" s="200">
        <v>30</v>
      </c>
      <c r="P36" s="197">
        <f>P32*4.5</f>
        <v>0.86718600000000001</v>
      </c>
      <c r="Q36" s="200">
        <v>34.68</v>
      </c>
    </row>
    <row r="37" spans="1:22" ht="13.5" thickBot="1" x14ac:dyDescent="0.35">
      <c r="A37" s="180" t="s">
        <v>25</v>
      </c>
      <c r="B37" s="179"/>
      <c r="C37" s="179"/>
      <c r="D37" s="176"/>
      <c r="E37" s="176">
        <v>5210</v>
      </c>
      <c r="F37" s="177"/>
      <c r="G37" s="76"/>
      <c r="H37" s="77"/>
      <c r="I37" s="71">
        <f>K37*$A$26</f>
        <v>0</v>
      </c>
      <c r="J37" s="72" t="e">
        <f>I37/$I$37</f>
        <v>#DIV/0!</v>
      </c>
      <c r="K37" s="73">
        <f>NETWORKDAYS(G37,H37)</f>
        <v>0</v>
      </c>
      <c r="M37" s="194" t="s">
        <v>70</v>
      </c>
      <c r="N37" s="198">
        <v>1</v>
      </c>
      <c r="O37" s="201">
        <v>30</v>
      </c>
      <c r="P37" s="198">
        <f>P32*5</f>
        <v>0.96353999999999995</v>
      </c>
      <c r="Q37" s="201">
        <v>40</v>
      </c>
    </row>
    <row r="38" spans="1:22" ht="13.5" thickBot="1" x14ac:dyDescent="0.35">
      <c r="A38" s="78"/>
      <c r="B38" s="65"/>
      <c r="C38" s="65"/>
      <c r="D38" s="312"/>
      <c r="E38" s="312"/>
      <c r="F38" s="79"/>
      <c r="G38" s="308" t="s">
        <v>40</v>
      </c>
      <c r="H38" s="295"/>
      <c r="I38" s="80">
        <f>SUM(I33:I37)</f>
        <v>0</v>
      </c>
      <c r="J38" s="81"/>
      <c r="K38" s="82">
        <f>SUM(K33:K37)</f>
        <v>0</v>
      </c>
      <c r="M38" s="194" t="s">
        <v>71</v>
      </c>
      <c r="N38" s="198">
        <v>1</v>
      </c>
      <c r="O38" s="201">
        <v>30</v>
      </c>
      <c r="P38" s="198">
        <v>1</v>
      </c>
      <c r="Q38" s="201">
        <v>40</v>
      </c>
    </row>
    <row r="39" spans="1:22" ht="13" x14ac:dyDescent="0.3">
      <c r="A39" s="180" t="s">
        <v>22</v>
      </c>
      <c r="B39" s="179"/>
      <c r="C39" s="179"/>
      <c r="D39" s="176"/>
      <c r="E39" s="176">
        <v>5210</v>
      </c>
      <c r="F39" s="177"/>
      <c r="G39" s="70"/>
      <c r="H39" s="70"/>
      <c r="I39" s="71">
        <f>K39*$A$26</f>
        <v>0</v>
      </c>
      <c r="J39" s="72" t="e">
        <f>I39/SUM($I$39:$I$41)</f>
        <v>#DIV/0!</v>
      </c>
      <c r="K39" s="73">
        <f>NETWORKDAYS(G39,H39)</f>
        <v>0</v>
      </c>
      <c r="M39" s="194" t="s">
        <v>72</v>
      </c>
      <c r="N39" s="198">
        <v>1</v>
      </c>
      <c r="O39" s="201">
        <v>30</v>
      </c>
      <c r="P39" s="198">
        <v>1</v>
      </c>
      <c r="Q39" s="201">
        <v>40</v>
      </c>
      <c r="T39" s="209"/>
      <c r="U39" s="209"/>
    </row>
    <row r="40" spans="1:22" ht="13.5" thickBot="1" x14ac:dyDescent="0.35">
      <c r="A40" s="178"/>
      <c r="B40" s="179"/>
      <c r="C40" s="179"/>
      <c r="D40" s="176"/>
      <c r="E40" s="176">
        <v>5210</v>
      </c>
      <c r="F40" s="177"/>
      <c r="G40" s="70"/>
      <c r="H40" s="75"/>
      <c r="I40" s="71">
        <f>K40*$A$26</f>
        <v>0</v>
      </c>
      <c r="J40" s="72" t="e">
        <f>I40/SUM($I$39:$I$41)</f>
        <v>#DIV/0!</v>
      </c>
      <c r="K40" s="73">
        <f>NETWORKDAYS(G40,H40)</f>
        <v>0</v>
      </c>
      <c r="M40" s="196" t="s">
        <v>73</v>
      </c>
      <c r="N40" s="199">
        <v>1</v>
      </c>
      <c r="O40" s="202">
        <v>30</v>
      </c>
      <c r="P40" s="199">
        <v>1</v>
      </c>
      <c r="Q40" s="202">
        <v>40</v>
      </c>
    </row>
    <row r="41" spans="1:22" ht="13.5" thickTop="1" x14ac:dyDescent="0.3">
      <c r="A41" s="178"/>
      <c r="B41" s="179"/>
      <c r="C41" s="179"/>
      <c r="D41" s="176"/>
      <c r="E41" s="176">
        <v>5210</v>
      </c>
      <c r="F41" s="177"/>
      <c r="G41" s="70"/>
      <c r="H41" s="75"/>
      <c r="I41" s="71">
        <f>K41*$A$26</f>
        <v>0</v>
      </c>
      <c r="J41" s="72" t="e">
        <f>I41/SUM($I$39:$I$41)</f>
        <v>#DIV/0!</v>
      </c>
      <c r="K41" s="73">
        <f>NETWORKDAYS(G41,H41)</f>
        <v>0</v>
      </c>
    </row>
    <row r="42" spans="1:22" ht="13" x14ac:dyDescent="0.3">
      <c r="A42" s="180" t="s">
        <v>24</v>
      </c>
      <c r="B42" s="179"/>
      <c r="C42" s="179"/>
      <c r="D42" s="176"/>
      <c r="E42" s="176">
        <v>5210</v>
      </c>
      <c r="F42" s="177"/>
      <c r="G42" s="70"/>
      <c r="H42" s="75"/>
      <c r="I42" s="71">
        <f>K42*$A$26</f>
        <v>0</v>
      </c>
      <c r="J42" s="72" t="e">
        <f>I42/$I$42</f>
        <v>#DIV/0!</v>
      </c>
      <c r="K42" s="73">
        <f>NETWORKDAYS(G42,H42)</f>
        <v>0</v>
      </c>
      <c r="T42" s="193"/>
      <c r="U42" s="193"/>
    </row>
    <row r="43" spans="1:22" ht="13.5" thickBot="1" x14ac:dyDescent="0.35">
      <c r="A43" s="180" t="s">
        <v>25</v>
      </c>
      <c r="B43" s="179"/>
      <c r="C43" s="179"/>
      <c r="D43" s="176"/>
      <c r="E43" s="176">
        <v>5210</v>
      </c>
      <c r="F43" s="177"/>
      <c r="G43" s="76"/>
      <c r="H43" s="77"/>
      <c r="I43" s="71">
        <f>K43*$A$26</f>
        <v>0</v>
      </c>
      <c r="J43" s="72" t="e">
        <f>I43/$I$43</f>
        <v>#DIV/0!</v>
      </c>
      <c r="K43" s="73">
        <f>NETWORKDAYS(G43,H43)</f>
        <v>0</v>
      </c>
    </row>
    <row r="44" spans="1:22" ht="15" customHeight="1" thickBot="1" x14ac:dyDescent="0.35">
      <c r="A44" s="83"/>
      <c r="B44" s="84"/>
      <c r="C44" s="84"/>
      <c r="D44" s="85"/>
      <c r="E44" s="85"/>
      <c r="F44" s="86"/>
      <c r="G44" s="308" t="s">
        <v>41</v>
      </c>
      <c r="H44" s="295"/>
      <c r="I44" s="80">
        <f>SUM(I39:I43)</f>
        <v>0</v>
      </c>
      <c r="J44" s="87"/>
      <c r="K44" s="88">
        <f>SUM(K39:K43)</f>
        <v>0</v>
      </c>
    </row>
    <row r="45" spans="1:22" ht="13" x14ac:dyDescent="0.3">
      <c r="A45" s="180" t="s">
        <v>22</v>
      </c>
      <c r="B45" s="179"/>
      <c r="C45" s="179"/>
      <c r="D45" s="176"/>
      <c r="E45" s="176">
        <v>5210</v>
      </c>
      <c r="F45" s="177"/>
      <c r="G45" s="70"/>
      <c r="H45" s="75"/>
      <c r="I45" s="71">
        <f>K45*$A$26</f>
        <v>0</v>
      </c>
      <c r="J45" s="72" t="e">
        <f>I45/SUM($I$45:$I$47)</f>
        <v>#DIV/0!</v>
      </c>
      <c r="K45" s="73">
        <f>NETWORKDAYS(G45,H45)</f>
        <v>0</v>
      </c>
    </row>
    <row r="46" spans="1:22" ht="13" x14ac:dyDescent="0.3">
      <c r="A46" s="178"/>
      <c r="B46" s="179"/>
      <c r="C46" s="179"/>
      <c r="D46" s="176"/>
      <c r="E46" s="176">
        <v>5210</v>
      </c>
      <c r="F46" s="177"/>
      <c r="G46" s="70"/>
      <c r="H46" s="75"/>
      <c r="I46" s="71">
        <f>K46*$A$26</f>
        <v>0</v>
      </c>
      <c r="J46" s="72" t="e">
        <f>I46/SUM($I$45:$I$47)</f>
        <v>#DIV/0!</v>
      </c>
      <c r="K46" s="73">
        <f>NETWORKDAYS(G46,H46)</f>
        <v>0</v>
      </c>
    </row>
    <row r="47" spans="1:22" ht="13" x14ac:dyDescent="0.3">
      <c r="A47" s="178"/>
      <c r="B47" s="179"/>
      <c r="C47" s="179"/>
      <c r="D47" s="176"/>
      <c r="E47" s="176">
        <v>5210</v>
      </c>
      <c r="F47" s="177"/>
      <c r="G47" s="70"/>
      <c r="H47" s="75"/>
      <c r="I47" s="71">
        <f>K47*$A$26</f>
        <v>0</v>
      </c>
      <c r="J47" s="72" t="e">
        <f>I47/SUM($I$45:$I$47)</f>
        <v>#DIV/0!</v>
      </c>
      <c r="K47" s="73">
        <f>NETWORKDAYS(G47,H47)</f>
        <v>0</v>
      </c>
      <c r="V47" s="193"/>
    </row>
    <row r="48" spans="1:22" ht="13" x14ac:dyDescent="0.3">
      <c r="A48" s="180" t="s">
        <v>24</v>
      </c>
      <c r="B48" s="179"/>
      <c r="C48" s="179"/>
      <c r="D48" s="176"/>
      <c r="E48" s="176">
        <v>5210</v>
      </c>
      <c r="F48" s="177"/>
      <c r="G48" s="76"/>
      <c r="H48" s="77"/>
      <c r="I48" s="71">
        <f>K48*$A$26</f>
        <v>0</v>
      </c>
      <c r="J48" s="72" t="e">
        <f>I48/$I$48</f>
        <v>#DIV/0!</v>
      </c>
      <c r="K48" s="73">
        <f>NETWORKDAYS(G48,H48)</f>
        <v>0</v>
      </c>
    </row>
    <row r="49" spans="1:15" ht="13.5" thickBot="1" x14ac:dyDescent="0.35">
      <c r="A49" s="180" t="s">
        <v>25</v>
      </c>
      <c r="B49" s="179"/>
      <c r="C49" s="179"/>
      <c r="D49" s="176"/>
      <c r="E49" s="176">
        <v>5210</v>
      </c>
      <c r="F49" s="177"/>
      <c r="G49" s="76"/>
      <c r="H49" s="77"/>
      <c r="I49" s="71">
        <f>K49*$A$26</f>
        <v>0</v>
      </c>
      <c r="J49" s="72" t="e">
        <f>I49/$I$49</f>
        <v>#DIV/0!</v>
      </c>
      <c r="K49" s="73">
        <f>NETWORKDAYS(G49,H49)</f>
        <v>0</v>
      </c>
    </row>
    <row r="50" spans="1:15" ht="28.15" customHeight="1" thickBot="1" x14ac:dyDescent="0.35">
      <c r="A50" s="181"/>
      <c r="B50" s="182"/>
      <c r="C50" s="183"/>
      <c r="D50" s="184"/>
      <c r="E50" s="184"/>
      <c r="F50" s="185"/>
      <c r="G50" s="308" t="s">
        <v>42</v>
      </c>
      <c r="H50" s="295"/>
      <c r="I50" s="80">
        <f>SUM(I45:I49)</f>
        <v>0</v>
      </c>
      <c r="J50" s="87"/>
      <c r="K50" s="88">
        <f>SUM(K45:K49)</f>
        <v>0</v>
      </c>
    </row>
    <row r="51" spans="1:15" ht="13" x14ac:dyDescent="0.3">
      <c r="A51" s="180" t="s">
        <v>22</v>
      </c>
      <c r="B51" s="179"/>
      <c r="C51" s="179"/>
      <c r="D51" s="176"/>
      <c r="E51" s="176">
        <v>5210</v>
      </c>
      <c r="F51" s="177"/>
      <c r="G51" s="70"/>
      <c r="H51" s="75"/>
      <c r="I51" s="71">
        <f>K51*$A$26</f>
        <v>0</v>
      </c>
      <c r="J51" s="72" t="e">
        <f>I51/SUM($I$51:$I$53)</f>
        <v>#DIV/0!</v>
      </c>
      <c r="K51" s="73">
        <f>NETWORKDAYS(G51,H51)</f>
        <v>0</v>
      </c>
    </row>
    <row r="52" spans="1:15" ht="13" x14ac:dyDescent="0.3">
      <c r="A52" s="178"/>
      <c r="B52" s="179"/>
      <c r="C52" s="179"/>
      <c r="D52" s="176"/>
      <c r="E52" s="176">
        <v>5210</v>
      </c>
      <c r="F52" s="177"/>
      <c r="G52" s="70"/>
      <c r="H52" s="75"/>
      <c r="I52" s="71">
        <f>K52*$A$26</f>
        <v>0</v>
      </c>
      <c r="J52" s="72" t="e">
        <f>I52/SUM($I$51:$I$53)</f>
        <v>#DIV/0!</v>
      </c>
      <c r="K52" s="73">
        <f>NETWORKDAYS(G52,H52)</f>
        <v>0</v>
      </c>
      <c r="M52" s="159"/>
    </row>
    <row r="53" spans="1:15" ht="13" x14ac:dyDescent="0.3">
      <c r="A53" s="178"/>
      <c r="B53" s="179"/>
      <c r="C53" s="179"/>
      <c r="D53" s="176"/>
      <c r="E53" s="176">
        <v>5210</v>
      </c>
      <c r="F53" s="177"/>
      <c r="G53" s="70"/>
      <c r="H53" s="75"/>
      <c r="I53" s="71">
        <f>K53*$A$26</f>
        <v>0</v>
      </c>
      <c r="J53" s="72" t="e">
        <f>I53/SUM($I$51:$I$53)</f>
        <v>#DIV/0!</v>
      </c>
      <c r="K53" s="73">
        <f>NETWORKDAYS(G53,H53)</f>
        <v>0</v>
      </c>
    </row>
    <row r="54" spans="1:15" ht="13" x14ac:dyDescent="0.3">
      <c r="A54" s="180" t="s">
        <v>24</v>
      </c>
      <c r="B54" s="179"/>
      <c r="C54" s="179"/>
      <c r="D54" s="176"/>
      <c r="E54" s="176">
        <v>5210</v>
      </c>
      <c r="F54" s="177"/>
      <c r="G54" s="76"/>
      <c r="H54" s="77"/>
      <c r="I54" s="71">
        <f>K54*$A$26</f>
        <v>0</v>
      </c>
      <c r="J54" s="72" t="e">
        <f>I54/$I$56</f>
        <v>#DIV/0!</v>
      </c>
      <c r="K54" s="73">
        <f>NETWORKDAYS(G54,H54)</f>
        <v>0</v>
      </c>
    </row>
    <row r="55" spans="1:15" ht="13.5" thickBot="1" x14ac:dyDescent="0.35">
      <c r="A55" s="180" t="s">
        <v>25</v>
      </c>
      <c r="B55" s="179"/>
      <c r="C55" s="179"/>
      <c r="D55" s="176"/>
      <c r="E55" s="176">
        <v>5210</v>
      </c>
      <c r="F55" s="177"/>
      <c r="G55" s="76"/>
      <c r="H55" s="77"/>
      <c r="I55" s="71">
        <f>K55*$A$26</f>
        <v>0</v>
      </c>
      <c r="J55" s="72" t="e">
        <f>I55/$I$55</f>
        <v>#DIV/0!</v>
      </c>
      <c r="K55" s="73">
        <f>NETWORKDAYS(G55,H55)</f>
        <v>0</v>
      </c>
    </row>
    <row r="56" spans="1:15" ht="13.5" thickBot="1" x14ac:dyDescent="0.35">
      <c r="A56" s="89"/>
      <c r="B56" s="90"/>
      <c r="C56" s="90"/>
      <c r="D56" s="91"/>
      <c r="E56" s="91"/>
      <c r="F56" s="92"/>
      <c r="G56" s="309" t="s">
        <v>43</v>
      </c>
      <c r="H56" s="295"/>
      <c r="I56" s="80">
        <f>SUM(I51:I55)</f>
        <v>0</v>
      </c>
      <c r="J56" s="87"/>
      <c r="K56" s="88">
        <f>SUM(K51:K55)</f>
        <v>0</v>
      </c>
      <c r="M56" s="90"/>
    </row>
    <row r="57" spans="1:15" ht="13.5" thickBot="1" x14ac:dyDescent="0.35">
      <c r="A57" s="89"/>
      <c r="B57" s="91"/>
      <c r="C57" s="91"/>
      <c r="D57" s="91"/>
      <c r="E57" s="91"/>
      <c r="F57" s="93"/>
      <c r="G57" s="94"/>
      <c r="H57" s="95" t="s">
        <v>44</v>
      </c>
      <c r="I57" s="96">
        <f>I56+I50+I44+I38</f>
        <v>0</v>
      </c>
      <c r="J57" s="97"/>
      <c r="K57" s="98">
        <f>K38+K44+K50+K56</f>
        <v>0</v>
      </c>
      <c r="O57" s="186"/>
    </row>
    <row r="58" spans="1:15" ht="13.5" thickBot="1" x14ac:dyDescent="0.35">
      <c r="A58" s="89"/>
      <c r="B58" s="91"/>
      <c r="C58" s="91"/>
      <c r="D58" s="91"/>
      <c r="E58" s="91"/>
      <c r="F58" s="93"/>
      <c r="G58" s="94"/>
      <c r="H58" s="99"/>
      <c r="I58" s="100"/>
      <c r="J58" s="101"/>
      <c r="K58" s="102"/>
      <c r="M58" s="187"/>
      <c r="O58" s="188"/>
    </row>
    <row r="59" spans="1:15" ht="13" x14ac:dyDescent="0.3">
      <c r="A59" s="279" t="s">
        <v>45</v>
      </c>
      <c r="B59" s="280"/>
      <c r="C59" s="280"/>
      <c r="D59" s="280"/>
      <c r="E59" s="280"/>
      <c r="F59" s="280"/>
      <c r="G59" s="280"/>
      <c r="H59" s="280"/>
      <c r="I59" s="280"/>
      <c r="J59" s="280"/>
      <c r="K59" s="281"/>
      <c r="M59" s="205"/>
    </row>
    <row r="60" spans="1:15" ht="13" x14ac:dyDescent="0.3">
      <c r="A60" s="206"/>
      <c r="B60" s="207"/>
      <c r="C60" s="207"/>
      <c r="D60" s="207"/>
      <c r="E60" s="207"/>
      <c r="F60" s="207"/>
      <c r="G60" s="207"/>
      <c r="H60" s="207"/>
      <c r="I60" s="207"/>
      <c r="J60" s="207"/>
      <c r="K60" s="208"/>
      <c r="O60" s="189"/>
    </row>
    <row r="61" spans="1:15" ht="14" x14ac:dyDescent="0.3">
      <c r="A61" s="282" t="s">
        <v>46</v>
      </c>
      <c r="B61" s="283"/>
      <c r="C61" s="283"/>
      <c r="D61" s="283"/>
      <c r="E61" s="283"/>
      <c r="F61" s="283"/>
      <c r="G61" s="283"/>
      <c r="H61" s="283"/>
      <c r="I61" s="283"/>
      <c r="J61" s="283"/>
      <c r="K61" s="284"/>
    </row>
    <row r="62" spans="1:15" ht="14" x14ac:dyDescent="0.3">
      <c r="A62" s="157" t="s">
        <v>47</v>
      </c>
      <c r="B62" s="155"/>
      <c r="C62" s="155"/>
      <c r="D62" s="155"/>
      <c r="E62" s="155"/>
      <c r="F62" s="155"/>
      <c r="G62" s="155"/>
      <c r="H62" s="155"/>
      <c r="I62" s="155"/>
      <c r="J62" s="155"/>
      <c r="K62" s="156"/>
    </row>
    <row r="63" spans="1:15" ht="26.5" thickBot="1" x14ac:dyDescent="0.35">
      <c r="A63" s="103" t="s">
        <v>32</v>
      </c>
      <c r="B63" s="104" t="s">
        <v>33</v>
      </c>
      <c r="C63" s="105" t="s">
        <v>34</v>
      </c>
      <c r="D63" s="104" t="s">
        <v>35</v>
      </c>
      <c r="E63" s="104" t="s">
        <v>36</v>
      </c>
      <c r="F63" s="106" t="s">
        <v>37</v>
      </c>
      <c r="G63" s="107" t="s">
        <v>8</v>
      </c>
      <c r="H63" s="107" t="s">
        <v>9</v>
      </c>
      <c r="I63" s="107" t="s">
        <v>38</v>
      </c>
      <c r="J63" s="106" t="s">
        <v>39</v>
      </c>
      <c r="K63" s="108" t="s">
        <v>10</v>
      </c>
      <c r="L63" s="162"/>
    </row>
    <row r="64" spans="1:15" ht="13" x14ac:dyDescent="0.3">
      <c r="A64" s="109" t="s">
        <v>28</v>
      </c>
      <c r="B64" s="170" t="s">
        <v>58</v>
      </c>
      <c r="C64" s="171"/>
      <c r="D64" s="172"/>
      <c r="E64" s="172">
        <v>5210</v>
      </c>
      <c r="F64" s="173"/>
      <c r="G64" s="110"/>
      <c r="H64" s="110"/>
      <c r="I64" s="163">
        <f t="shared" ref="I64:I66" si="0">K64*$A$26</f>
        <v>0</v>
      </c>
      <c r="J64" s="111">
        <v>1</v>
      </c>
      <c r="K64" s="204">
        <f>(NETWORKDAYS(G64,H64))*(IF($I$21=6,1,IF($I$21=5,1,IF($I$21=4.5,1,IF($I$21=7,1,IF($I$21=8,1,IF($I$21=3,0.770833,IF($I$21=4,1,IF($I$21=2,0.513889,IF($I$21=1,0.256944))))))))))</f>
        <v>0</v>
      </c>
      <c r="L64" s="159"/>
      <c r="M64" s="167"/>
    </row>
    <row r="65" spans="1:27" x14ac:dyDescent="0.25">
      <c r="A65" s="74"/>
      <c r="B65" s="174" t="s">
        <v>56</v>
      </c>
      <c r="C65" s="175"/>
      <c r="D65" s="176"/>
      <c r="E65" s="176">
        <v>5210</v>
      </c>
      <c r="F65" s="177"/>
      <c r="G65" s="76"/>
      <c r="H65" s="76"/>
      <c r="I65" s="163">
        <f t="shared" si="0"/>
        <v>0</v>
      </c>
      <c r="J65" s="111">
        <v>1</v>
      </c>
      <c r="K65" s="204">
        <f>(NETWORKDAYS(G65,H65))*(IF($I$21=6,1,IF($I$21=5,1,IF($I$21=4.5,1,IF($I$21=7,1,IF($I$21=8,1,IF($I$21=3,0.770833,IF($I$21=4,1,IF($I$21=2,0.513889,IF($I$21=1,0.256944))))))))))</f>
        <v>0</v>
      </c>
      <c r="L65" s="159"/>
      <c r="M65" s="167"/>
    </row>
    <row r="66" spans="1:27" ht="13" x14ac:dyDescent="0.3">
      <c r="A66" s="69" t="s">
        <v>75</v>
      </c>
      <c r="B66" s="174" t="s">
        <v>56</v>
      </c>
      <c r="C66" s="175"/>
      <c r="D66" s="176"/>
      <c r="E66" s="176">
        <v>5210</v>
      </c>
      <c r="F66" s="177"/>
      <c r="G66" s="76"/>
      <c r="H66" s="76"/>
      <c r="I66" s="163">
        <f t="shared" si="0"/>
        <v>0</v>
      </c>
      <c r="J66" s="111">
        <v>1</v>
      </c>
      <c r="K66" s="204">
        <f>(NETWORKDAYS(G66,H66))*(IF($I$22=6,1,IF($I$22=5,1,IF($I$22=4.5,1,IF($I$22=7,1,IF($I$22=8,1,IF($I$22=3,0.770833,IF($I$22=4,1,IF($I$22=2,0.513889,IF($I$22=1,0.256944))))))))))</f>
        <v>0</v>
      </c>
      <c r="M66" s="167"/>
    </row>
    <row r="67" spans="1:27" x14ac:dyDescent="0.25">
      <c r="A67" s="74"/>
      <c r="B67" s="174" t="s">
        <v>57</v>
      </c>
      <c r="C67" s="175"/>
      <c r="D67" s="176"/>
      <c r="E67" s="176">
        <v>5210</v>
      </c>
      <c r="F67" s="177"/>
      <c r="G67" s="76"/>
      <c r="H67" s="76"/>
      <c r="I67" s="163">
        <f>K67*$A$26</f>
        <v>0</v>
      </c>
      <c r="J67" s="111">
        <v>1</v>
      </c>
      <c r="K67" s="204">
        <f t="shared" ref="K67:K68" si="1">(NETWORKDAYS(G67,H67))*(IF($I$22=6,1,IF($I$22=5,1,IF($I$22=4.5,1,IF($I$22=7,1,IF($I$22=8,1,IF($I$22=3,0.770833,IF($I$22=4,1,IF($I$22=2,0.513889,IF($I$22=1,0.256944))))))))))</f>
        <v>0</v>
      </c>
      <c r="L67" s="159"/>
      <c r="M67" s="166"/>
      <c r="P67" s="190"/>
      <c r="Q67" s="190"/>
      <c r="R67" s="190"/>
      <c r="S67" s="190"/>
      <c r="T67" s="190"/>
      <c r="U67" s="190"/>
      <c r="V67" s="190"/>
      <c r="W67" s="190"/>
      <c r="X67" s="190"/>
      <c r="Y67" s="190"/>
      <c r="Z67" s="190"/>
      <c r="AA67" s="190"/>
    </row>
    <row r="68" spans="1:27" x14ac:dyDescent="0.25">
      <c r="A68" s="74"/>
      <c r="B68" s="174" t="s">
        <v>59</v>
      </c>
      <c r="C68" s="175"/>
      <c r="D68" s="176"/>
      <c r="E68" s="176">
        <v>5210</v>
      </c>
      <c r="F68" s="177"/>
      <c r="G68" s="76"/>
      <c r="H68" s="76"/>
      <c r="I68" s="163">
        <f t="shared" ref="I68:I71" si="2">K68*$A$26</f>
        <v>0</v>
      </c>
      <c r="J68" s="111">
        <v>1</v>
      </c>
      <c r="K68" s="204">
        <f t="shared" si="1"/>
        <v>0</v>
      </c>
      <c r="L68" s="159"/>
      <c r="M68" s="214"/>
      <c r="P68" s="190"/>
      <c r="Q68" s="190"/>
      <c r="R68" s="190"/>
      <c r="S68" s="190"/>
      <c r="T68" s="190"/>
      <c r="U68" s="190"/>
      <c r="V68" s="190"/>
      <c r="W68" s="190"/>
      <c r="X68" s="190"/>
      <c r="Y68" s="190"/>
      <c r="Z68" s="190"/>
      <c r="AA68" s="190"/>
    </row>
    <row r="69" spans="1:27" ht="13" x14ac:dyDescent="0.3">
      <c r="A69" s="69" t="s">
        <v>74</v>
      </c>
      <c r="B69" s="174" t="s">
        <v>56</v>
      </c>
      <c r="C69" s="175"/>
      <c r="D69" s="176"/>
      <c r="E69" s="176">
        <v>5210</v>
      </c>
      <c r="F69" s="177"/>
      <c r="G69" s="76"/>
      <c r="H69" s="76"/>
      <c r="I69" s="163">
        <f t="shared" si="2"/>
        <v>0</v>
      </c>
      <c r="J69" s="111">
        <v>1</v>
      </c>
      <c r="K69" s="204">
        <f>(NETWORKDAYS(G69,H69))*((IF($I$23=6,1,IF($I$23=5,1,IF($I$23=4.5,0.867186,IF($I$23=7,1,IF($I$23=8,1,IF($I$23=3,0.578124,IF($I$23=4,0.770832,IF($I$23=2,0.385416,IF($I$23=1,0.192708)))))))))))</f>
        <v>0</v>
      </c>
      <c r="M69" s="167"/>
    </row>
    <row r="70" spans="1:27" x14ac:dyDescent="0.25">
      <c r="A70" s="74"/>
      <c r="B70" s="174" t="s">
        <v>57</v>
      </c>
      <c r="C70" s="175"/>
      <c r="D70" s="176"/>
      <c r="E70" s="176">
        <v>5210</v>
      </c>
      <c r="F70" s="177"/>
      <c r="G70" s="76"/>
      <c r="H70" s="76"/>
      <c r="I70" s="163">
        <f t="shared" si="2"/>
        <v>0</v>
      </c>
      <c r="J70" s="111">
        <v>1</v>
      </c>
      <c r="K70" s="204">
        <f t="shared" ref="K70:K71" si="3">(NETWORKDAYS(G70,H70))*((IF($I$23=6,1,IF($I$23=5,1,IF($I$23=4.5,0.867186,IF($I$23=7,1,IF($I$23=8,1,IF($I$23=3,0.578124,IF($I$23=4,0.770832,IF($I$23=2,0.385416,IF($I$23=1,0.192708)))))))))))</f>
        <v>0</v>
      </c>
      <c r="L70" s="159"/>
      <c r="P70" s="190"/>
      <c r="Q70" s="190"/>
      <c r="R70" s="190"/>
      <c r="S70" s="190"/>
      <c r="T70" s="190"/>
      <c r="U70" s="190"/>
      <c r="V70" s="190"/>
      <c r="W70" s="190"/>
      <c r="X70" s="190"/>
      <c r="Y70" s="190"/>
      <c r="Z70" s="190"/>
      <c r="AA70" s="190"/>
    </row>
    <row r="71" spans="1:27" x14ac:dyDescent="0.25">
      <c r="A71" s="74"/>
      <c r="B71" s="174" t="s">
        <v>59</v>
      </c>
      <c r="C71" s="175"/>
      <c r="D71" s="176"/>
      <c r="E71" s="176">
        <v>5210</v>
      </c>
      <c r="F71" s="177"/>
      <c r="G71" s="76"/>
      <c r="H71" s="76"/>
      <c r="I71" s="163">
        <f t="shared" si="2"/>
        <v>0</v>
      </c>
      <c r="J71" s="111">
        <v>1</v>
      </c>
      <c r="K71" s="204">
        <f t="shared" si="3"/>
        <v>0</v>
      </c>
      <c r="L71" s="159"/>
      <c r="P71" s="190"/>
      <c r="Q71" s="190"/>
      <c r="R71" s="190"/>
      <c r="S71" s="190"/>
      <c r="T71" s="190"/>
      <c r="U71" s="190"/>
      <c r="V71" s="190"/>
      <c r="W71" s="190"/>
      <c r="X71" s="190"/>
      <c r="Y71" s="190"/>
      <c r="Z71" s="190"/>
      <c r="AA71" s="190"/>
    </row>
    <row r="72" spans="1:27" ht="13" x14ac:dyDescent="0.3">
      <c r="A72" s="112"/>
      <c r="B72" s="113"/>
      <c r="C72" s="113"/>
      <c r="D72" s="113"/>
      <c r="E72" s="113"/>
      <c r="F72" s="113"/>
      <c r="G72" s="113"/>
      <c r="H72" s="114" t="s">
        <v>44</v>
      </c>
      <c r="I72" s="164">
        <f>SUM(I64:I71)</f>
        <v>0</v>
      </c>
      <c r="J72" s="116"/>
      <c r="K72" s="165">
        <f>SUM(K64:K71)</f>
        <v>0</v>
      </c>
      <c r="L72" s="159"/>
      <c r="M72" s="167"/>
      <c r="N72" s="215"/>
      <c r="P72" s="190"/>
      <c r="Q72" s="190"/>
      <c r="R72" s="190"/>
      <c r="S72" s="190"/>
      <c r="T72" s="190"/>
      <c r="U72" s="190"/>
      <c r="V72" s="190"/>
      <c r="W72" s="190"/>
      <c r="X72" s="190"/>
      <c r="Y72" s="190"/>
      <c r="Z72" s="190"/>
      <c r="AA72" s="190"/>
    </row>
    <row r="73" spans="1:27" ht="13" x14ac:dyDescent="0.3">
      <c r="A73" s="117"/>
      <c r="B73" s="118"/>
      <c r="C73" s="118"/>
      <c r="D73" s="118"/>
      <c r="E73" s="118"/>
      <c r="F73" s="119"/>
      <c r="G73" s="120"/>
      <c r="H73" s="121"/>
      <c r="I73" s="122"/>
      <c r="J73" s="123"/>
      <c r="K73" s="124"/>
      <c r="M73" s="159"/>
      <c r="P73" s="190"/>
      <c r="Q73" s="190"/>
      <c r="R73" s="190"/>
      <c r="S73" s="190"/>
      <c r="T73" s="190"/>
      <c r="U73" s="190"/>
      <c r="V73" s="190"/>
      <c r="W73" s="190"/>
      <c r="X73" s="190"/>
      <c r="Y73" s="190"/>
      <c r="Z73" s="190"/>
      <c r="AA73" s="190"/>
    </row>
    <row r="74" spans="1:27" ht="13" x14ac:dyDescent="0.3">
      <c r="A74" s="261" t="s">
        <v>55</v>
      </c>
      <c r="B74" s="262"/>
      <c r="C74" s="262"/>
      <c r="D74" s="262"/>
      <c r="E74" s="262"/>
      <c r="F74" s="262"/>
      <c r="G74" s="262"/>
      <c r="H74" s="262"/>
      <c r="I74" s="262"/>
      <c r="J74" s="262"/>
      <c r="K74" s="263"/>
      <c r="P74" s="190"/>
      <c r="Q74" s="190"/>
      <c r="R74" s="190"/>
      <c r="S74" s="190"/>
      <c r="T74" s="190"/>
      <c r="U74" s="190"/>
      <c r="V74" s="190"/>
      <c r="W74" s="190"/>
      <c r="X74" s="190"/>
      <c r="Y74" s="190"/>
      <c r="Z74" s="190"/>
      <c r="AA74" s="190"/>
    </row>
    <row r="75" spans="1:27" ht="26" x14ac:dyDescent="0.3">
      <c r="A75" s="63" t="s">
        <v>32</v>
      </c>
      <c r="B75" s="64" t="s">
        <v>33</v>
      </c>
      <c r="C75" s="65" t="s">
        <v>34</v>
      </c>
      <c r="D75" s="64" t="s">
        <v>35</v>
      </c>
      <c r="E75" s="64" t="s">
        <v>36</v>
      </c>
      <c r="F75" s="125" t="s">
        <v>37</v>
      </c>
      <c r="G75" s="126" t="s">
        <v>8</v>
      </c>
      <c r="H75" s="126" t="s">
        <v>9</v>
      </c>
      <c r="I75" s="126" t="s">
        <v>38</v>
      </c>
      <c r="J75" s="125" t="s">
        <v>39</v>
      </c>
      <c r="K75" s="68" t="s">
        <v>10</v>
      </c>
      <c r="N75" s="167"/>
      <c r="P75" s="190"/>
      <c r="Q75" s="190"/>
      <c r="R75" s="190"/>
      <c r="S75" s="190"/>
      <c r="T75" s="190"/>
      <c r="U75" s="190"/>
      <c r="V75" s="190"/>
      <c r="W75" s="190"/>
      <c r="X75" s="190"/>
      <c r="Y75" s="190"/>
      <c r="Z75" s="190"/>
      <c r="AA75" s="190"/>
    </row>
    <row r="76" spans="1:27" x14ac:dyDescent="0.25">
      <c r="A76" s="178"/>
      <c r="B76" s="179"/>
      <c r="C76" s="175"/>
      <c r="D76" s="176"/>
      <c r="E76" s="176">
        <v>5210</v>
      </c>
      <c r="F76" s="177"/>
      <c r="G76" s="76"/>
      <c r="H76" s="76"/>
      <c r="I76" s="71">
        <f>A26*K76</f>
        <v>0</v>
      </c>
      <c r="J76" s="72" t="e">
        <f>I76/$I$78</f>
        <v>#DIV/0!</v>
      </c>
      <c r="K76" s="73">
        <f>NETWORKDAYS(G76,H76)</f>
        <v>0</v>
      </c>
      <c r="L76" s="161"/>
      <c r="N76" s="167"/>
      <c r="P76" s="190"/>
      <c r="Q76" s="190"/>
      <c r="R76" s="190"/>
      <c r="S76" s="190"/>
      <c r="T76" s="190"/>
      <c r="U76" s="190"/>
      <c r="V76" s="190"/>
      <c r="W76" s="190"/>
      <c r="X76" s="190"/>
      <c r="Y76" s="190"/>
      <c r="Z76" s="190"/>
      <c r="AA76" s="190"/>
    </row>
    <row r="77" spans="1:27" x14ac:dyDescent="0.25">
      <c r="A77" s="178"/>
      <c r="B77" s="179"/>
      <c r="C77" s="175"/>
      <c r="D77" s="176"/>
      <c r="E77" s="176">
        <v>5210</v>
      </c>
      <c r="F77" s="177"/>
      <c r="G77" s="76"/>
      <c r="H77" s="76"/>
      <c r="I77" s="71">
        <f>A26*K77</f>
        <v>0</v>
      </c>
      <c r="J77" s="72" t="e">
        <f>I77/$I$78</f>
        <v>#DIV/0!</v>
      </c>
      <c r="K77" s="73">
        <f>NETWORKDAYS(G77,H77)</f>
        <v>0</v>
      </c>
      <c r="N77" s="167"/>
      <c r="P77" s="190"/>
      <c r="Q77" s="190"/>
      <c r="R77" s="190"/>
      <c r="S77" s="190"/>
      <c r="T77" s="190"/>
      <c r="U77" s="190"/>
      <c r="V77" s="190"/>
      <c r="W77" s="190"/>
      <c r="X77" s="190"/>
      <c r="Y77" s="190"/>
      <c r="Z77" s="190"/>
      <c r="AA77" s="190"/>
    </row>
    <row r="78" spans="1:27" ht="13" x14ac:dyDescent="0.3">
      <c r="A78" s="112"/>
      <c r="B78" s="113"/>
      <c r="C78" s="113"/>
      <c r="D78" s="113"/>
      <c r="E78" s="113"/>
      <c r="F78" s="113"/>
      <c r="G78" s="113"/>
      <c r="H78" s="114" t="s">
        <v>44</v>
      </c>
      <c r="I78" s="115">
        <f>SUM(I76:I77)</f>
        <v>0</v>
      </c>
      <c r="J78" s="116"/>
      <c r="K78" s="127">
        <f>SUM(K76:K77)</f>
        <v>0</v>
      </c>
      <c r="P78" s="190"/>
      <c r="Q78" s="190"/>
      <c r="R78" s="190"/>
      <c r="S78" s="190"/>
      <c r="T78" s="190"/>
      <c r="U78" s="190"/>
      <c r="V78" s="190"/>
      <c r="W78" s="190"/>
      <c r="X78" s="190"/>
      <c r="Y78" s="190"/>
      <c r="Z78" s="190"/>
      <c r="AA78" s="190"/>
    </row>
    <row r="79" spans="1:27" ht="13" x14ac:dyDescent="0.3">
      <c r="A79" s="128"/>
      <c r="B79" s="129"/>
      <c r="C79" s="129"/>
      <c r="D79" s="129"/>
      <c r="E79" s="129"/>
      <c r="F79" s="130"/>
      <c r="G79" s="131"/>
      <c r="H79" s="36"/>
      <c r="I79" s="132"/>
      <c r="J79" s="133"/>
      <c r="K79" s="134"/>
      <c r="P79" s="190"/>
      <c r="Q79" s="190"/>
      <c r="R79" s="190"/>
      <c r="S79" s="190"/>
      <c r="T79" s="190"/>
      <c r="U79" s="190"/>
      <c r="V79" s="190"/>
      <c r="W79" s="190"/>
      <c r="X79" s="190"/>
      <c r="Y79" s="190"/>
      <c r="Z79" s="190"/>
      <c r="AA79" s="190"/>
    </row>
    <row r="80" spans="1:27" ht="13" x14ac:dyDescent="0.3">
      <c r="A80" s="117"/>
      <c r="B80" s="118"/>
      <c r="C80" s="118"/>
      <c r="D80" s="118"/>
      <c r="E80" s="118"/>
      <c r="F80" s="135"/>
      <c r="G80" s="136"/>
      <c r="H80" s="137" t="s">
        <v>48</v>
      </c>
      <c r="I80" s="138">
        <f>+I57+I72+I78</f>
        <v>0</v>
      </c>
      <c r="J80" s="139"/>
      <c r="K80" s="140">
        <f>+K57+K72+K78</f>
        <v>0</v>
      </c>
      <c r="N80" s="166"/>
      <c r="P80" s="190"/>
      <c r="Q80" s="190"/>
      <c r="R80" s="190"/>
      <c r="S80" s="190"/>
      <c r="T80" s="190"/>
      <c r="U80" s="190"/>
      <c r="V80" s="190"/>
      <c r="W80" s="190"/>
      <c r="X80" s="190"/>
      <c r="Y80" s="190"/>
      <c r="Z80" s="190"/>
      <c r="AA80" s="190"/>
    </row>
    <row r="81" spans="1:30" ht="13" x14ac:dyDescent="0.3">
      <c r="A81" s="117"/>
      <c r="B81" s="118"/>
      <c r="C81" s="118"/>
      <c r="D81" s="118"/>
      <c r="E81" s="118"/>
      <c r="F81" s="119"/>
      <c r="G81" s="120"/>
      <c r="H81" s="121"/>
      <c r="I81" s="122"/>
      <c r="J81" s="123"/>
      <c r="K81" s="141"/>
    </row>
    <row r="82" spans="1:30" ht="13" x14ac:dyDescent="0.3">
      <c r="A82" s="293" t="s">
        <v>62</v>
      </c>
      <c r="B82" s="294"/>
      <c r="C82" s="294"/>
      <c r="D82" s="294"/>
      <c r="E82" s="294"/>
      <c r="F82" s="294"/>
      <c r="G82" s="295"/>
      <c r="H82" s="285"/>
      <c r="I82" s="286"/>
      <c r="J82" s="286"/>
      <c r="K82" s="287"/>
    </row>
    <row r="83" spans="1:30" ht="13" x14ac:dyDescent="0.3">
      <c r="A83" s="5"/>
      <c r="B83" s="44"/>
      <c r="C83" s="44"/>
      <c r="D83" s="44"/>
      <c r="E83" s="44"/>
      <c r="F83" s="142"/>
      <c r="G83" s="143"/>
      <c r="H83" s="36"/>
      <c r="I83" s="144"/>
      <c r="J83" s="144"/>
      <c r="K83" s="145"/>
      <c r="M83" s="160"/>
    </row>
    <row r="84" spans="1:30" x14ac:dyDescent="0.25">
      <c r="A84" s="223" t="s">
        <v>91</v>
      </c>
      <c r="B84" s="6"/>
      <c r="C84" s="6"/>
      <c r="D84" s="6"/>
      <c r="E84" s="6"/>
      <c r="F84" s="6"/>
      <c r="G84" s="6" t="s">
        <v>49</v>
      </c>
      <c r="H84" s="6"/>
      <c r="I84" s="310"/>
      <c r="J84" s="311"/>
      <c r="K84" s="146"/>
    </row>
    <row r="85" spans="1:30" x14ac:dyDescent="0.25">
      <c r="A85" s="288"/>
      <c r="B85" s="289"/>
      <c r="C85" s="289"/>
      <c r="D85" s="289"/>
      <c r="E85" s="290"/>
      <c r="F85" s="7"/>
      <c r="G85" s="6" t="s">
        <v>50</v>
      </c>
      <c r="H85" s="6"/>
      <c r="I85" s="6" t="s">
        <v>51</v>
      </c>
      <c r="J85" s="6"/>
      <c r="K85" s="4"/>
    </row>
    <row r="86" spans="1:30" x14ac:dyDescent="0.25">
      <c r="A86" s="5" t="s">
        <v>53</v>
      </c>
      <c r="B86" s="6"/>
      <c r="C86" s="6"/>
      <c r="D86" s="6"/>
      <c r="E86" s="6"/>
      <c r="F86" s="7"/>
      <c r="G86" s="6" t="s">
        <v>52</v>
      </c>
      <c r="H86" s="6"/>
      <c r="I86" s="277"/>
      <c r="J86" s="278"/>
      <c r="K86" s="4"/>
    </row>
    <row r="87" spans="1:30" x14ac:dyDescent="0.25">
      <c r="A87" s="158"/>
      <c r="B87" s="6"/>
      <c r="C87" s="6"/>
      <c r="D87" s="6"/>
      <c r="E87" s="6"/>
      <c r="F87" s="7"/>
      <c r="G87" s="6"/>
      <c r="H87" s="6"/>
      <c r="I87" s="6" t="s">
        <v>51</v>
      </c>
      <c r="J87" s="6"/>
      <c r="K87" s="4"/>
    </row>
    <row r="88" spans="1:30" x14ac:dyDescent="0.25">
      <c r="A88" s="291"/>
      <c r="B88" s="292"/>
      <c r="C88" s="292"/>
      <c r="D88" s="292"/>
      <c r="E88" s="292"/>
      <c r="F88" s="6"/>
      <c r="G88" s="6" t="s">
        <v>54</v>
      </c>
      <c r="H88" s="6"/>
      <c r="I88" s="277"/>
      <c r="J88" s="278"/>
      <c r="K88" s="4"/>
    </row>
    <row r="89" spans="1:30" x14ac:dyDescent="0.25">
      <c r="A89" s="5"/>
      <c r="B89" s="6"/>
      <c r="C89" s="6"/>
      <c r="D89" s="6"/>
      <c r="E89" s="6"/>
      <c r="F89" s="6"/>
      <c r="G89" s="147"/>
      <c r="H89" s="6"/>
      <c r="I89" s="6" t="s">
        <v>51</v>
      </c>
      <c r="J89" s="147"/>
      <c r="K89" s="4"/>
    </row>
    <row r="90" spans="1:30" x14ac:dyDescent="0.25">
      <c r="A90" s="5"/>
      <c r="B90" s="6"/>
      <c r="C90" s="6"/>
      <c r="D90" s="6"/>
      <c r="E90" s="6"/>
      <c r="F90" s="6"/>
      <c r="G90" s="147"/>
      <c r="H90" s="6"/>
      <c r="I90" s="6"/>
      <c r="J90" s="147"/>
      <c r="K90" s="4"/>
    </row>
    <row r="91" spans="1:30" ht="13" thickBot="1" x14ac:dyDescent="0.3">
      <c r="A91" s="148"/>
      <c r="B91" s="6"/>
      <c r="C91" s="6"/>
      <c r="D91" s="6"/>
      <c r="E91" s="6"/>
      <c r="F91" s="35"/>
      <c r="G91" s="10"/>
      <c r="H91" s="148" t="s">
        <v>92</v>
      </c>
      <c r="I91" s="6"/>
      <c r="J91" s="6"/>
      <c r="K91" s="4"/>
    </row>
    <row r="92" spans="1:30" x14ac:dyDescent="0.25">
      <c r="A92" s="296" t="s">
        <v>98</v>
      </c>
      <c r="B92" s="296"/>
      <c r="C92" s="296"/>
      <c r="D92" s="296"/>
      <c r="E92" s="296"/>
      <c r="F92" s="296"/>
      <c r="G92" s="149"/>
      <c r="H92" s="297"/>
      <c r="I92" s="298"/>
      <c r="J92" s="299"/>
      <c r="K92" s="4"/>
    </row>
    <row r="93" spans="1:30" x14ac:dyDescent="0.25">
      <c r="A93" s="296"/>
      <c r="B93" s="296"/>
      <c r="C93" s="296"/>
      <c r="D93" s="296"/>
      <c r="E93" s="296"/>
      <c r="F93" s="296"/>
      <c r="G93" s="149"/>
      <c r="H93" s="300"/>
      <c r="I93" s="301"/>
      <c r="J93" s="302"/>
      <c r="K93" s="4"/>
    </row>
    <row r="94" spans="1:30" ht="13" thickBot="1" x14ac:dyDescent="0.3">
      <c r="A94" s="296"/>
      <c r="B94" s="296"/>
      <c r="C94" s="296"/>
      <c r="D94" s="296"/>
      <c r="E94" s="296"/>
      <c r="F94" s="296"/>
      <c r="G94" s="150"/>
      <c r="H94" s="303"/>
      <c r="I94" s="304"/>
      <c r="J94" s="305"/>
      <c r="K94" s="4"/>
    </row>
    <row r="95" spans="1:30" ht="13.15" customHeight="1" thickBot="1" x14ac:dyDescent="0.35">
      <c r="A95" s="151"/>
      <c r="B95" s="152"/>
      <c r="C95" s="152"/>
      <c r="D95" s="152"/>
      <c r="E95" s="152"/>
      <c r="F95" s="153"/>
      <c r="G95" s="153"/>
      <c r="H95" s="313" t="s">
        <v>95</v>
      </c>
      <c r="I95" s="314"/>
      <c r="J95" s="314"/>
      <c r="K95" s="315"/>
      <c r="L95" s="191"/>
      <c r="P95" s="195"/>
      <c r="Q95" s="195"/>
      <c r="R95" s="195"/>
      <c r="S95" s="195"/>
      <c r="T95" s="195"/>
      <c r="U95" s="195"/>
      <c r="V95" s="195"/>
      <c r="W95" s="195"/>
      <c r="X95" s="195"/>
      <c r="Y95" s="195"/>
      <c r="Z95" s="195"/>
      <c r="AA95" s="195"/>
      <c r="AB95" s="195"/>
      <c r="AC95" s="195"/>
      <c r="AD95" s="195"/>
    </row>
    <row r="96" spans="1:30" x14ac:dyDescent="0.25">
      <c r="F96" s="154"/>
      <c r="G96" s="154"/>
      <c r="H96" s="154"/>
      <c r="I96" s="154"/>
      <c r="J96" s="306" t="s">
        <v>99</v>
      </c>
      <c r="K96" s="307"/>
      <c r="M96" s="195"/>
      <c r="N96" s="195"/>
      <c r="O96" s="195"/>
    </row>
  </sheetData>
  <protectedRanges>
    <protectedRange sqref="A76:I77" name="Range30"/>
    <protectedRange sqref="A88:E88" name="Range27"/>
    <protectedRange sqref="H82:K82" name="Range25"/>
    <protectedRange sqref="A67:A68 A70:A71" name="Range24"/>
    <protectedRange sqref="B64:H71" name="Range22"/>
    <protectedRange sqref="B51:H55" name="Range20"/>
    <protectedRange sqref="B45:H49" name="Range18"/>
    <protectedRange sqref="B39:H43" name="Range16"/>
    <protectedRange sqref="B33:H37" name="Range14"/>
    <protectedRange sqref="F19" name="Range10"/>
    <protectedRange sqref="A17:D17" name="Range6"/>
    <protectedRange sqref="A15:D15" name="Range4"/>
    <protectedRange sqref="G7:I7" name="Range2"/>
    <protectedRange sqref="A7:D7" name="Range1"/>
    <protectedRange sqref="F9:F12" name="Range3"/>
    <protectedRange sqref="A17:D17" name="Range5"/>
    <protectedRange sqref="A19:B19" name="Range7"/>
    <protectedRange sqref="G15:H19" name="Range9"/>
    <protectedRange sqref="G21:I23" name="Range11"/>
    <protectedRange sqref="A28:K28" name="Range13"/>
    <protectedRange sqref="A34:A35" name="Range15"/>
    <protectedRange sqref="A40:A41" name="Range17"/>
    <protectedRange sqref="A46:A47" name="Range19"/>
    <protectedRange sqref="A52:A53" name="Range21"/>
    <protectedRange sqref="A65" name="Range23"/>
    <protectedRange sqref="A85:E85" name="Range26"/>
    <protectedRange sqref="I84:J84" name="Range28"/>
    <protectedRange sqref="I88:J88" name="Range29"/>
    <protectedRange sqref="A21:D21" name="Range12_1"/>
    <protectedRange sqref="A21:D21" name="Range8_1"/>
  </protectedRanges>
  <mergeCells count="40">
    <mergeCell ref="A92:F94"/>
    <mergeCell ref="H92:J94"/>
    <mergeCell ref="J96:K96"/>
    <mergeCell ref="G38:H38"/>
    <mergeCell ref="G44:H44"/>
    <mergeCell ref="G50:H50"/>
    <mergeCell ref="G56:H56"/>
    <mergeCell ref="I84:J84"/>
    <mergeCell ref="I86:J86"/>
    <mergeCell ref="D38:E38"/>
    <mergeCell ref="H95:K95"/>
    <mergeCell ref="A31:K31"/>
    <mergeCell ref="I88:J88"/>
    <mergeCell ref="A59:K59"/>
    <mergeCell ref="A61:K61"/>
    <mergeCell ref="A74:K74"/>
    <mergeCell ref="H82:K82"/>
    <mergeCell ref="A85:E85"/>
    <mergeCell ref="A88:E88"/>
    <mergeCell ref="A82:G82"/>
    <mergeCell ref="A21:D21"/>
    <mergeCell ref="A26:C26"/>
    <mergeCell ref="A28:K28"/>
    <mergeCell ref="A29:K29"/>
    <mergeCell ref="A30:K30"/>
    <mergeCell ref="F25:K25"/>
    <mergeCell ref="F26:K27"/>
    <mergeCell ref="A15:D15"/>
    <mergeCell ref="A17:D17"/>
    <mergeCell ref="A19:B19"/>
    <mergeCell ref="A1:K1"/>
    <mergeCell ref="A2:K2"/>
    <mergeCell ref="G5:H5"/>
    <mergeCell ref="A7:D7"/>
    <mergeCell ref="A8:E8"/>
    <mergeCell ref="G9:H9"/>
    <mergeCell ref="G8:H8"/>
    <mergeCell ref="G10:H10"/>
    <mergeCell ref="G11:H11"/>
    <mergeCell ref="G12:H12"/>
  </mergeCells>
  <phoneticPr fontId="21" type="noConversion"/>
  <pageMargins left="0.25" right="0.25" top="1" bottom="1" header="0.5" footer="0.5"/>
  <pageSetup scale="76" orientation="portrait" horizontalDpi="1200" verticalDpi="1200" r:id="rId1"/>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7265625" defaultRowHeight="12.5" x14ac:dyDescent="0.25"/>
  <sheetData/>
  <phoneticPr fontId="21" type="noConversion"/>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7265625" defaultRowHeight="12.5" x14ac:dyDescent="0.25"/>
  <sheetData/>
  <phoneticPr fontId="21"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CSM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Jennie Kenney</cp:lastModifiedBy>
  <cp:lastPrinted>2016-04-25T19:13:23Z</cp:lastPrinted>
  <dcterms:created xsi:type="dcterms:W3CDTF">2011-03-30T22:32:47Z</dcterms:created>
  <dcterms:modified xsi:type="dcterms:W3CDTF">2020-04-20T22:22:44Z</dcterms:modified>
</cp:coreProperties>
</file>