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3"/>
  <workbookPr showInkAnnotation="0" autoCompressPictures="0"/>
  <xr:revisionPtr revIDLastSave="0" documentId="8_{65401080-110C-40D8-B1F6-A9599BAD8FA8}" xr6:coauthVersionLast="47" xr6:coauthVersionMax="47" xr10:uidLastSave="{00000000-0000-0000-0000-000000000000}"/>
  <bookViews>
    <workbookView xWindow="0" yWindow="40" windowWidth="15960" windowHeight="18080" xr2:uid="{00000000-000D-0000-FFFF-FFFF00000000}"/>
  </bookViews>
  <sheets>
    <sheet name="Dark Matter Example - Corbelli " sheetId="1" r:id="rId1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F3" i="1" l="1"/>
  <c r="G3" i="1" s="1"/>
  <c r="H3" i="1" s="1"/>
  <c r="I3" i="1" s="1"/>
  <c r="F4" i="1"/>
  <c r="G4" i="1" s="1"/>
  <c r="H4" i="1" s="1"/>
  <c r="I4" i="1" s="1"/>
  <c r="F5" i="1"/>
  <c r="G5" i="1" s="1"/>
  <c r="H5" i="1" s="1"/>
  <c r="I5" i="1" s="1"/>
  <c r="F6" i="1"/>
  <c r="G6" i="1" s="1"/>
  <c r="H6" i="1" s="1"/>
  <c r="I6" i="1" s="1"/>
  <c r="F7" i="1"/>
  <c r="G7" i="1" s="1"/>
  <c r="H7" i="1" s="1"/>
  <c r="I7" i="1" s="1"/>
  <c r="F8" i="1"/>
  <c r="G8" i="1" s="1"/>
  <c r="H8" i="1" s="1"/>
  <c r="I8" i="1" s="1"/>
  <c r="F9" i="1"/>
  <c r="G9" i="1" s="1"/>
  <c r="H9" i="1" s="1"/>
  <c r="I9" i="1" s="1"/>
  <c r="F10" i="1"/>
  <c r="G10" i="1" s="1"/>
  <c r="H10" i="1" s="1"/>
  <c r="I10" i="1" s="1"/>
  <c r="F11" i="1"/>
  <c r="G11" i="1" s="1"/>
  <c r="H11" i="1" s="1"/>
  <c r="I11" i="1" s="1"/>
  <c r="F12" i="1"/>
  <c r="G12" i="1" s="1"/>
  <c r="H12" i="1" s="1"/>
  <c r="I12" i="1" s="1"/>
  <c r="F13" i="1"/>
  <c r="G13" i="1" s="1"/>
  <c r="H13" i="1" s="1"/>
  <c r="I13" i="1" s="1"/>
  <c r="F14" i="1"/>
  <c r="G14" i="1" s="1"/>
  <c r="H14" i="1" s="1"/>
  <c r="I14" i="1" s="1"/>
  <c r="F15" i="1"/>
  <c r="G15" i="1" s="1"/>
  <c r="H15" i="1" s="1"/>
  <c r="I15" i="1" s="1"/>
  <c r="F16" i="1"/>
  <c r="G16" i="1" s="1"/>
  <c r="H16" i="1" s="1"/>
  <c r="I16" i="1" s="1"/>
  <c r="F17" i="1"/>
  <c r="G17" i="1" s="1"/>
  <c r="H17" i="1" s="1"/>
  <c r="I17" i="1" s="1"/>
  <c r="F18" i="1"/>
  <c r="G18" i="1" s="1"/>
  <c r="H18" i="1" s="1"/>
  <c r="I18" i="1" s="1"/>
  <c r="F19" i="1"/>
  <c r="G19" i="1" s="1"/>
  <c r="H19" i="1" s="1"/>
  <c r="I19" i="1" s="1"/>
  <c r="F20" i="1"/>
  <c r="G20" i="1" s="1"/>
  <c r="H20" i="1" s="1"/>
  <c r="I20" i="1" s="1"/>
  <c r="F21" i="1"/>
  <c r="G21" i="1" s="1"/>
  <c r="H21" i="1" s="1"/>
  <c r="I21" i="1" s="1"/>
  <c r="F22" i="1"/>
  <c r="G22" i="1" s="1"/>
  <c r="H22" i="1" s="1"/>
  <c r="I22" i="1" s="1"/>
  <c r="F23" i="1"/>
  <c r="G23" i="1" s="1"/>
  <c r="H23" i="1" s="1"/>
  <c r="I23" i="1" s="1"/>
  <c r="F24" i="1"/>
  <c r="G24" i="1" s="1"/>
  <c r="H24" i="1" s="1"/>
  <c r="I24" i="1" s="1"/>
  <c r="F25" i="1"/>
  <c r="G25" i="1" s="1"/>
  <c r="H25" i="1" s="1"/>
  <c r="I25" i="1" s="1"/>
  <c r="F26" i="1"/>
  <c r="G26" i="1" s="1"/>
  <c r="H26" i="1" s="1"/>
  <c r="I26" i="1" s="1"/>
  <c r="F27" i="1"/>
  <c r="G27" i="1" s="1"/>
  <c r="H27" i="1" s="1"/>
  <c r="I27" i="1" s="1"/>
  <c r="F28" i="1"/>
  <c r="G28" i="1" s="1"/>
  <c r="H28" i="1" s="1"/>
  <c r="I28" i="1" s="1"/>
  <c r="F29" i="1"/>
  <c r="G29" i="1" s="1"/>
  <c r="H29" i="1" s="1"/>
  <c r="I29" i="1" s="1"/>
  <c r="F30" i="1"/>
  <c r="G30" i="1" s="1"/>
  <c r="H30" i="1" s="1"/>
  <c r="I30" i="1" s="1"/>
  <c r="F31" i="1"/>
  <c r="G31" i="1" s="1"/>
  <c r="H31" i="1" s="1"/>
  <c r="I31" i="1" s="1"/>
  <c r="F32" i="1"/>
  <c r="G32" i="1" s="1"/>
  <c r="H32" i="1" s="1"/>
  <c r="I32" i="1" s="1"/>
  <c r="F33" i="1"/>
  <c r="G33" i="1" s="1"/>
  <c r="H33" i="1" s="1"/>
  <c r="I33" i="1" s="1"/>
  <c r="F34" i="1"/>
  <c r="G34" i="1" s="1"/>
  <c r="H34" i="1" s="1"/>
  <c r="I34" i="1" s="1"/>
  <c r="F35" i="1"/>
  <c r="G35" i="1" s="1"/>
  <c r="H35" i="1" s="1"/>
  <c r="I35" i="1" s="1"/>
  <c r="F36" i="1"/>
  <c r="G36" i="1" s="1"/>
  <c r="H36" i="1" s="1"/>
  <c r="I36" i="1" s="1"/>
  <c r="F37" i="1"/>
  <c r="G37" i="1" s="1"/>
  <c r="H37" i="1" s="1"/>
  <c r="I37" i="1" s="1"/>
  <c r="F38" i="1"/>
  <c r="G38" i="1" s="1"/>
  <c r="H38" i="1" s="1"/>
  <c r="I38" i="1" s="1"/>
  <c r="F39" i="1"/>
  <c r="G39" i="1" s="1"/>
  <c r="H39" i="1" s="1"/>
  <c r="I39" i="1" s="1"/>
  <c r="F40" i="1"/>
  <c r="G40" i="1" s="1"/>
  <c r="H40" i="1" s="1"/>
  <c r="I40" i="1" s="1"/>
  <c r="F41" i="1"/>
  <c r="G41" i="1" s="1"/>
  <c r="H41" i="1" s="1"/>
  <c r="I41" i="1" s="1"/>
  <c r="F42" i="1"/>
  <c r="G42" i="1" s="1"/>
  <c r="H42" i="1" s="1"/>
  <c r="I42" i="1" s="1"/>
  <c r="F43" i="1"/>
  <c r="G43" i="1" s="1"/>
  <c r="H43" i="1" s="1"/>
  <c r="I43" i="1" s="1"/>
  <c r="F44" i="1"/>
  <c r="G44" i="1" s="1"/>
  <c r="H44" i="1" s="1"/>
  <c r="I44" i="1" s="1"/>
  <c r="F45" i="1"/>
  <c r="G45" i="1" s="1"/>
  <c r="H45" i="1" s="1"/>
  <c r="I45" i="1" s="1"/>
  <c r="F46" i="1"/>
  <c r="G46" i="1" s="1"/>
  <c r="H46" i="1" s="1"/>
  <c r="I46" i="1" s="1"/>
  <c r="F47" i="1"/>
  <c r="G47" i="1" s="1"/>
  <c r="H47" i="1" s="1"/>
  <c r="I47" i="1" s="1"/>
  <c r="F48" i="1"/>
  <c r="G48" i="1" s="1"/>
  <c r="H48" i="1" s="1"/>
  <c r="I48" i="1" s="1"/>
  <c r="F49" i="1"/>
  <c r="G49" i="1" s="1"/>
  <c r="H49" i="1" s="1"/>
  <c r="I49" i="1" s="1"/>
  <c r="F50" i="1"/>
  <c r="G50" i="1" s="1"/>
  <c r="H50" i="1" s="1"/>
  <c r="I50" i="1" s="1"/>
  <c r="F51" i="1"/>
  <c r="G51" i="1" s="1"/>
  <c r="H51" i="1" s="1"/>
  <c r="I51" i="1" s="1"/>
  <c r="F52" i="1"/>
  <c r="G52" i="1" s="1"/>
  <c r="H52" i="1" s="1"/>
  <c r="I52" i="1" s="1"/>
  <c r="F53" i="1"/>
  <c r="G53" i="1" s="1"/>
  <c r="H53" i="1" s="1"/>
  <c r="I53" i="1" s="1"/>
  <c r="F54" i="1"/>
  <c r="G54" i="1" s="1"/>
  <c r="H54" i="1" s="1"/>
  <c r="I54" i="1" s="1"/>
  <c r="F55" i="1"/>
  <c r="G55" i="1" s="1"/>
  <c r="H55" i="1" s="1"/>
  <c r="I55" i="1" s="1"/>
  <c r="F56" i="1"/>
  <c r="G56" i="1" s="1"/>
  <c r="H56" i="1" s="1"/>
  <c r="I56" i="1" s="1"/>
  <c r="F57" i="1"/>
  <c r="G57" i="1" s="1"/>
  <c r="H57" i="1" s="1"/>
  <c r="I57" i="1" s="1"/>
  <c r="F58" i="1"/>
  <c r="G58" i="1" s="1"/>
  <c r="H58" i="1" s="1"/>
  <c r="I58" i="1" s="1"/>
  <c r="F59" i="1"/>
  <c r="G59" i="1" s="1"/>
  <c r="H59" i="1" s="1"/>
  <c r="I59" i="1" s="1"/>
  <c r="F60" i="1"/>
  <c r="G60" i="1" s="1"/>
  <c r="H60" i="1" s="1"/>
  <c r="I60" i="1" s="1"/>
</calcChain>
</file>

<file path=xl/sharedStrings.xml><?xml version="1.0" encoding="utf-8"?>
<sst xmlns="http://schemas.openxmlformats.org/spreadsheetml/2006/main" count="10" uniqueCount="10">
  <si>
    <t>Corbelli et. al., A&amp;A 572 (2014) A23</t>
  </si>
  <si>
    <t>Distance (kpc)</t>
  </si>
  <si>
    <t>Distance (m)</t>
  </si>
  <si>
    <t>Speed (km/s)</t>
  </si>
  <si>
    <t>Mass (Solar masses)</t>
  </si>
  <si>
    <t>Mass (kg)</t>
  </si>
  <si>
    <t>G M / r (m^2 / s^2)</t>
  </si>
  <si>
    <t>Expected speed (m / s)</t>
  </si>
  <si>
    <t>Expected speed (km / s)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</si>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</sst>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0" fillId="3" borderId="2" xfId="0" applyNumberFormat="1" applyFill="1" applyBorder="1">
      <alignment vertical="top" wrapText="1"/>
    </xf>
    <xf numFmtId="164" fontId="0" fillId="3" borderId="3" xfId="0" applyNumberFormat="1" applyFill="1" applyBorder="1">
      <alignment vertical="top" wrapText="1"/>
    </xf>
    <xf numFmtId="0" fontId="0" fillId="0" borderId="4" xfId="0" applyNumberFormat="1" applyBorder="1">
      <alignment vertical="top" wrapText="1"/>
    </xf>
    <xf numFmtId="11" fontId="0" fillId="0" borderId="2" xfId="0" applyNumberFormat="1" applyBorder="1">
      <alignment vertical="top" wrapText="1"/>
    </xf>
    <xf numFmtId="164" fontId="0" fillId="0" borderId="2" xfId="0" applyNumberFormat="1" applyBorder="1">
      <alignment vertical="top" wrapText="1"/>
    </xf>
    <xf numFmtId="2" fontId="0" fillId="0" borderId="2" xfId="0" applyNumberFormat="1" applyBorder="1">
      <alignment vertical="top" wrapText="1"/>
    </xf>
    <xf numFmtId="0" fontId="0" fillId="3" borderId="5" xfId="0" applyNumberFormat="1" applyFill="1" applyBorder="1">
      <alignment vertical="top" wrapText="1"/>
    </xf>
    <xf numFmtId="164" fontId="0" fillId="3" borderId="6" xfId="0" applyNumberFormat="1" applyFill="1" applyBorder="1">
      <alignment vertical="top" wrapText="1"/>
    </xf>
    <xf numFmtId="0" fontId="0" fillId="0" borderId="7" xfId="0" applyNumberFormat="1" applyBorder="1">
      <alignment vertical="top" wrapText="1"/>
    </xf>
    <xf numFmtId="11" fontId="0" fillId="0" borderId="5" xfId="0" applyNumberFormat="1" applyBorder="1">
      <alignment vertical="top" wrapText="1"/>
    </xf>
    <xf numFmtId="164" fontId="0" fillId="0" borderId="5" xfId="0" applyNumberFormat="1" applyBorder="1">
      <alignment vertical="top" wrapText="1"/>
    </xf>
    <xf numFmtId="2" fontId="0" fillId="0" borderId="5" xfId="0" applyNumberForma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FEFFFE"/>
      <rgbColor rgb="FFB8B8B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Galactic Rotation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'Dark Matter Example - Corbelli '!$C$1:$C$2</c:f>
              <c:strCache>
                <c:ptCount val="2"/>
                <c:pt idx="1">
                  <c:v>Speed (km/s)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'Dark Matter Example - Corbelli '!$A$3:$A$60</c:f>
              <c:numCache>
                <c:formatCode>General</c:formatCode>
                <c:ptCount val="58"/>
                <c:pt idx="0">
                  <c:v>0.24</c:v>
                </c:pt>
                <c:pt idx="1">
                  <c:v>0.28000000000000003</c:v>
                </c:pt>
                <c:pt idx="2">
                  <c:v>0.46</c:v>
                </c:pt>
                <c:pt idx="3">
                  <c:v>0.64</c:v>
                </c:pt>
                <c:pt idx="4">
                  <c:v>0.73</c:v>
                </c:pt>
                <c:pt idx="5">
                  <c:v>0.82</c:v>
                </c:pt>
                <c:pt idx="6">
                  <c:v>1.08</c:v>
                </c:pt>
                <c:pt idx="7">
                  <c:v>1.22</c:v>
                </c:pt>
                <c:pt idx="8">
                  <c:v>1.45</c:v>
                </c:pt>
                <c:pt idx="9">
                  <c:v>1.71</c:v>
                </c:pt>
                <c:pt idx="10">
                  <c:v>1.87</c:v>
                </c:pt>
                <c:pt idx="11">
                  <c:v>2.2000000000000002</c:v>
                </c:pt>
                <c:pt idx="12">
                  <c:v>2.2799999999999998</c:v>
                </c:pt>
                <c:pt idx="13">
                  <c:v>2.69</c:v>
                </c:pt>
                <c:pt idx="14">
                  <c:v>2.7</c:v>
                </c:pt>
                <c:pt idx="15">
                  <c:v>3.12</c:v>
                </c:pt>
                <c:pt idx="16">
                  <c:v>3.18</c:v>
                </c:pt>
                <c:pt idx="17">
                  <c:v>3.53</c:v>
                </c:pt>
                <c:pt idx="18">
                  <c:v>3.66</c:v>
                </c:pt>
                <c:pt idx="19">
                  <c:v>4.1500000000000004</c:v>
                </c:pt>
                <c:pt idx="20">
                  <c:v>4.6399999999999997</c:v>
                </c:pt>
                <c:pt idx="21">
                  <c:v>5.13</c:v>
                </c:pt>
                <c:pt idx="22">
                  <c:v>5.62</c:v>
                </c:pt>
                <c:pt idx="23">
                  <c:v>6.11</c:v>
                </c:pt>
                <c:pt idx="24">
                  <c:v>6.6</c:v>
                </c:pt>
                <c:pt idx="25">
                  <c:v>7.09</c:v>
                </c:pt>
                <c:pt idx="26">
                  <c:v>7.57</c:v>
                </c:pt>
                <c:pt idx="27">
                  <c:v>8.06</c:v>
                </c:pt>
                <c:pt idx="28">
                  <c:v>8.5500000000000007</c:v>
                </c:pt>
                <c:pt idx="29">
                  <c:v>9.0399999999999991</c:v>
                </c:pt>
                <c:pt idx="30">
                  <c:v>9.5299999999999994</c:v>
                </c:pt>
                <c:pt idx="31">
                  <c:v>10.02</c:v>
                </c:pt>
                <c:pt idx="32">
                  <c:v>10.51</c:v>
                </c:pt>
                <c:pt idx="33">
                  <c:v>10.99</c:v>
                </c:pt>
                <c:pt idx="34">
                  <c:v>11.48</c:v>
                </c:pt>
                <c:pt idx="35">
                  <c:v>11.97</c:v>
                </c:pt>
                <c:pt idx="36">
                  <c:v>12.46</c:v>
                </c:pt>
                <c:pt idx="37">
                  <c:v>12.95</c:v>
                </c:pt>
                <c:pt idx="38">
                  <c:v>13.44</c:v>
                </c:pt>
                <c:pt idx="39">
                  <c:v>13.93</c:v>
                </c:pt>
                <c:pt idx="40">
                  <c:v>14.41</c:v>
                </c:pt>
                <c:pt idx="41">
                  <c:v>14.9</c:v>
                </c:pt>
                <c:pt idx="42">
                  <c:v>15.39</c:v>
                </c:pt>
                <c:pt idx="43">
                  <c:v>15.88</c:v>
                </c:pt>
                <c:pt idx="44">
                  <c:v>16.37</c:v>
                </c:pt>
                <c:pt idx="45">
                  <c:v>16.86</c:v>
                </c:pt>
                <c:pt idx="46">
                  <c:v>17.350000000000001</c:v>
                </c:pt>
                <c:pt idx="47">
                  <c:v>17.84</c:v>
                </c:pt>
                <c:pt idx="48">
                  <c:v>18.32</c:v>
                </c:pt>
                <c:pt idx="49">
                  <c:v>18.809999999999999</c:v>
                </c:pt>
                <c:pt idx="50">
                  <c:v>19.3</c:v>
                </c:pt>
                <c:pt idx="51">
                  <c:v>19.79</c:v>
                </c:pt>
                <c:pt idx="52">
                  <c:v>20.28</c:v>
                </c:pt>
                <c:pt idx="53">
                  <c:v>20.77</c:v>
                </c:pt>
                <c:pt idx="54">
                  <c:v>21.26</c:v>
                </c:pt>
                <c:pt idx="55">
                  <c:v>21.74</c:v>
                </c:pt>
                <c:pt idx="56">
                  <c:v>22.23</c:v>
                </c:pt>
                <c:pt idx="57">
                  <c:v>22.72</c:v>
                </c:pt>
              </c:numCache>
            </c:numRef>
          </c:xVal>
          <c:yVal>
            <c:numRef>
              <c:f>'Dark Matter Example - Corbelli '!$C$3:$C$60</c:f>
              <c:numCache>
                <c:formatCode>General</c:formatCode>
                <c:ptCount val="58"/>
                <c:pt idx="0">
                  <c:v>37.299999999999997</c:v>
                </c:pt>
                <c:pt idx="1">
                  <c:v>37.9</c:v>
                </c:pt>
                <c:pt idx="2">
                  <c:v>47.1</c:v>
                </c:pt>
                <c:pt idx="3">
                  <c:v>53.5</c:v>
                </c:pt>
                <c:pt idx="4">
                  <c:v>55.1</c:v>
                </c:pt>
                <c:pt idx="5">
                  <c:v>58.5</c:v>
                </c:pt>
                <c:pt idx="6">
                  <c:v>66.2</c:v>
                </c:pt>
                <c:pt idx="7">
                  <c:v>69.400000000000006</c:v>
                </c:pt>
                <c:pt idx="8">
                  <c:v>74.599999999999994</c:v>
                </c:pt>
                <c:pt idx="9">
                  <c:v>77.900000000000006</c:v>
                </c:pt>
                <c:pt idx="10">
                  <c:v>81.7</c:v>
                </c:pt>
                <c:pt idx="11">
                  <c:v>86.8</c:v>
                </c:pt>
                <c:pt idx="12">
                  <c:v>90.1</c:v>
                </c:pt>
                <c:pt idx="13">
                  <c:v>94.4</c:v>
                </c:pt>
                <c:pt idx="14">
                  <c:v>95.4</c:v>
                </c:pt>
                <c:pt idx="15">
                  <c:v>99.2</c:v>
                </c:pt>
                <c:pt idx="16">
                  <c:v>98.7</c:v>
                </c:pt>
                <c:pt idx="17">
                  <c:v>101.3</c:v>
                </c:pt>
                <c:pt idx="18">
                  <c:v>101.5</c:v>
                </c:pt>
                <c:pt idx="19">
                  <c:v>106.3</c:v>
                </c:pt>
                <c:pt idx="20">
                  <c:v>109.4</c:v>
                </c:pt>
                <c:pt idx="21">
                  <c:v>108.8</c:v>
                </c:pt>
                <c:pt idx="22">
                  <c:v>107.3</c:v>
                </c:pt>
                <c:pt idx="23">
                  <c:v>108.2</c:v>
                </c:pt>
                <c:pt idx="24">
                  <c:v>109.8</c:v>
                </c:pt>
                <c:pt idx="25">
                  <c:v>110.1</c:v>
                </c:pt>
                <c:pt idx="26">
                  <c:v>111.1</c:v>
                </c:pt>
                <c:pt idx="27">
                  <c:v>113</c:v>
                </c:pt>
                <c:pt idx="28">
                  <c:v>113.9</c:v>
                </c:pt>
                <c:pt idx="29">
                  <c:v>115.1</c:v>
                </c:pt>
                <c:pt idx="30">
                  <c:v>116.3</c:v>
                </c:pt>
                <c:pt idx="31">
                  <c:v>119.1</c:v>
                </c:pt>
                <c:pt idx="32">
                  <c:v>121</c:v>
                </c:pt>
                <c:pt idx="33">
                  <c:v>121.5</c:v>
                </c:pt>
                <c:pt idx="34">
                  <c:v>118.6</c:v>
                </c:pt>
                <c:pt idx="35">
                  <c:v>118.7</c:v>
                </c:pt>
                <c:pt idx="36">
                  <c:v>117.2</c:v>
                </c:pt>
                <c:pt idx="37">
                  <c:v>116.2</c:v>
                </c:pt>
                <c:pt idx="38">
                  <c:v>118.3</c:v>
                </c:pt>
                <c:pt idx="39">
                  <c:v>119</c:v>
                </c:pt>
                <c:pt idx="40">
                  <c:v>121.3</c:v>
                </c:pt>
                <c:pt idx="41">
                  <c:v>121.4</c:v>
                </c:pt>
                <c:pt idx="42">
                  <c:v>120.3</c:v>
                </c:pt>
                <c:pt idx="43">
                  <c:v>121.9</c:v>
                </c:pt>
                <c:pt idx="44">
                  <c:v>126.3</c:v>
                </c:pt>
                <c:pt idx="45">
                  <c:v>126.3</c:v>
                </c:pt>
                <c:pt idx="46">
                  <c:v>127.2</c:v>
                </c:pt>
                <c:pt idx="47">
                  <c:v>126.2</c:v>
                </c:pt>
                <c:pt idx="48">
                  <c:v>124.2</c:v>
                </c:pt>
                <c:pt idx="49">
                  <c:v>127.2</c:v>
                </c:pt>
                <c:pt idx="50">
                  <c:v>120.2</c:v>
                </c:pt>
                <c:pt idx="51">
                  <c:v>121.8</c:v>
                </c:pt>
                <c:pt idx="52">
                  <c:v>136</c:v>
                </c:pt>
                <c:pt idx="53">
                  <c:v>128.30000000000001</c:v>
                </c:pt>
                <c:pt idx="54">
                  <c:v>127.4</c:v>
                </c:pt>
                <c:pt idx="55">
                  <c:v>120.1</c:v>
                </c:pt>
                <c:pt idx="56">
                  <c:v>112.2</c:v>
                </c:pt>
                <c:pt idx="57">
                  <c:v>119.6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F3-4DAB-932A-32803B0D328D}"/>
            </c:ext>
          </c:extLst>
        </c:ser>
        <c:ser>
          <c:idx val="1"/>
          <c:order val="1"/>
          <c:tx>
            <c:strRef>
              <c:f>'Dark Matter Example - Corbelli '!$H$1:$H$2</c:f>
              <c:strCache>
                <c:ptCount val="2"/>
                <c:pt idx="1">
                  <c:v>Expected speed (km / 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'Dark Matter Example - Corbelli '!$A$3:$A$60</c:f>
              <c:numCache>
                <c:formatCode>General</c:formatCode>
                <c:ptCount val="58"/>
                <c:pt idx="0">
                  <c:v>0.24</c:v>
                </c:pt>
                <c:pt idx="1">
                  <c:v>0.28000000000000003</c:v>
                </c:pt>
                <c:pt idx="2">
                  <c:v>0.46</c:v>
                </c:pt>
                <c:pt idx="3">
                  <c:v>0.64</c:v>
                </c:pt>
                <c:pt idx="4">
                  <c:v>0.73</c:v>
                </c:pt>
                <c:pt idx="5">
                  <c:v>0.82</c:v>
                </c:pt>
                <c:pt idx="6">
                  <c:v>1.08</c:v>
                </c:pt>
                <c:pt idx="7">
                  <c:v>1.22</c:v>
                </c:pt>
                <c:pt idx="8">
                  <c:v>1.45</c:v>
                </c:pt>
                <c:pt idx="9">
                  <c:v>1.71</c:v>
                </c:pt>
                <c:pt idx="10">
                  <c:v>1.87</c:v>
                </c:pt>
                <c:pt idx="11">
                  <c:v>2.2000000000000002</c:v>
                </c:pt>
                <c:pt idx="12">
                  <c:v>2.2799999999999998</c:v>
                </c:pt>
                <c:pt idx="13">
                  <c:v>2.69</c:v>
                </c:pt>
                <c:pt idx="14">
                  <c:v>2.7</c:v>
                </c:pt>
                <c:pt idx="15">
                  <c:v>3.12</c:v>
                </c:pt>
                <c:pt idx="16">
                  <c:v>3.18</c:v>
                </c:pt>
                <c:pt idx="17">
                  <c:v>3.53</c:v>
                </c:pt>
                <c:pt idx="18">
                  <c:v>3.66</c:v>
                </c:pt>
                <c:pt idx="19">
                  <c:v>4.1500000000000004</c:v>
                </c:pt>
                <c:pt idx="20">
                  <c:v>4.6399999999999997</c:v>
                </c:pt>
                <c:pt idx="21">
                  <c:v>5.13</c:v>
                </c:pt>
                <c:pt idx="22">
                  <c:v>5.62</c:v>
                </c:pt>
                <c:pt idx="23">
                  <c:v>6.11</c:v>
                </c:pt>
                <c:pt idx="24">
                  <c:v>6.6</c:v>
                </c:pt>
                <c:pt idx="25">
                  <c:v>7.09</c:v>
                </c:pt>
                <c:pt idx="26">
                  <c:v>7.57</c:v>
                </c:pt>
                <c:pt idx="27">
                  <c:v>8.06</c:v>
                </c:pt>
                <c:pt idx="28">
                  <c:v>8.5500000000000007</c:v>
                </c:pt>
                <c:pt idx="29">
                  <c:v>9.0399999999999991</c:v>
                </c:pt>
                <c:pt idx="30">
                  <c:v>9.5299999999999994</c:v>
                </c:pt>
                <c:pt idx="31">
                  <c:v>10.02</c:v>
                </c:pt>
                <c:pt idx="32">
                  <c:v>10.51</c:v>
                </c:pt>
                <c:pt idx="33">
                  <c:v>10.99</c:v>
                </c:pt>
                <c:pt idx="34">
                  <c:v>11.48</c:v>
                </c:pt>
                <c:pt idx="35">
                  <c:v>11.97</c:v>
                </c:pt>
                <c:pt idx="36">
                  <c:v>12.46</c:v>
                </c:pt>
                <c:pt idx="37">
                  <c:v>12.95</c:v>
                </c:pt>
                <c:pt idx="38">
                  <c:v>13.44</c:v>
                </c:pt>
                <c:pt idx="39">
                  <c:v>13.93</c:v>
                </c:pt>
                <c:pt idx="40">
                  <c:v>14.41</c:v>
                </c:pt>
                <c:pt idx="41">
                  <c:v>14.9</c:v>
                </c:pt>
                <c:pt idx="42">
                  <c:v>15.39</c:v>
                </c:pt>
                <c:pt idx="43">
                  <c:v>15.88</c:v>
                </c:pt>
                <c:pt idx="44">
                  <c:v>16.37</c:v>
                </c:pt>
                <c:pt idx="45">
                  <c:v>16.86</c:v>
                </c:pt>
                <c:pt idx="46">
                  <c:v>17.350000000000001</c:v>
                </c:pt>
                <c:pt idx="47">
                  <c:v>17.84</c:v>
                </c:pt>
                <c:pt idx="48">
                  <c:v>18.32</c:v>
                </c:pt>
                <c:pt idx="49">
                  <c:v>18.809999999999999</c:v>
                </c:pt>
                <c:pt idx="50">
                  <c:v>19.3</c:v>
                </c:pt>
                <c:pt idx="51">
                  <c:v>19.79</c:v>
                </c:pt>
                <c:pt idx="52">
                  <c:v>20.28</c:v>
                </c:pt>
                <c:pt idx="53">
                  <c:v>20.77</c:v>
                </c:pt>
                <c:pt idx="54">
                  <c:v>21.26</c:v>
                </c:pt>
                <c:pt idx="55">
                  <c:v>21.74</c:v>
                </c:pt>
                <c:pt idx="56">
                  <c:v>22.23</c:v>
                </c:pt>
                <c:pt idx="57">
                  <c:v>22.72</c:v>
                </c:pt>
              </c:numCache>
            </c:numRef>
          </c:xVal>
          <c:yVal>
            <c:numRef>
              <c:f>'Dark Matter Example - Corbelli '!$H$3:$H$60</c:f>
              <c:numCache>
                <c:formatCode>0.00</c:formatCode>
                <c:ptCount val="58"/>
                <c:pt idx="0">
                  <c:v>36.059537397541632</c:v>
                </c:pt>
                <c:pt idx="1">
                  <c:v>37.783151835765032</c:v>
                </c:pt>
                <c:pt idx="2">
                  <c:v>43.515585126105265</c:v>
                </c:pt>
                <c:pt idx="3">
                  <c:v>47.427820307901314</c:v>
                </c:pt>
                <c:pt idx="4">
                  <c:v>48.84041577121954</c:v>
                </c:pt>
                <c:pt idx="5">
                  <c:v>50.015314333218569</c:v>
                </c:pt>
                <c:pt idx="6">
                  <c:v>52.729857084192652</c:v>
                </c:pt>
                <c:pt idx="7">
                  <c:v>53.877507738365345</c:v>
                </c:pt>
                <c:pt idx="8">
                  <c:v>55.330428433906171</c:v>
                </c:pt>
                <c:pt idx="9">
                  <c:v>56.45837224128438</c:v>
                </c:pt>
                <c:pt idx="10">
                  <c:v>56.941371146318346</c:v>
                </c:pt>
                <c:pt idx="11">
                  <c:v>57.707818035601782</c:v>
                </c:pt>
                <c:pt idx="12">
                  <c:v>57.870810814577069</c:v>
                </c:pt>
                <c:pt idx="13">
                  <c:v>58.477498117814783</c:v>
                </c:pt>
                <c:pt idx="14">
                  <c:v>58.487463710123023</c:v>
                </c:pt>
                <c:pt idx="15">
                  <c:v>58.760956001511758</c:v>
                </c:pt>
                <c:pt idx="16">
                  <c:v>58.779229513059704</c:v>
                </c:pt>
                <c:pt idx="17">
                  <c:v>58.810394995071526</c:v>
                </c:pt>
                <c:pt idx="18">
                  <c:v>58.796566376444517</c:v>
                </c:pt>
                <c:pt idx="19">
                  <c:v>58.602277091738344</c:v>
                </c:pt>
                <c:pt idx="20">
                  <c:v>58.218967871860499</c:v>
                </c:pt>
                <c:pt idx="21">
                  <c:v>57.700146563540699</c:v>
                </c:pt>
                <c:pt idx="22">
                  <c:v>57.1014803458553</c:v>
                </c:pt>
                <c:pt idx="23">
                  <c:v>56.462451150078024</c:v>
                </c:pt>
                <c:pt idx="24">
                  <c:v>55.790808719270778</c:v>
                </c:pt>
                <c:pt idx="25">
                  <c:v>55.087965296959943</c:v>
                </c:pt>
                <c:pt idx="26">
                  <c:v>54.353951830748656</c:v>
                </c:pt>
                <c:pt idx="27">
                  <c:v>53.523125987357041</c:v>
                </c:pt>
                <c:pt idx="28">
                  <c:v>52.618372786294103</c:v>
                </c:pt>
                <c:pt idx="29">
                  <c:v>51.678290300150714</c:v>
                </c:pt>
                <c:pt idx="30">
                  <c:v>50.718272288660685</c:v>
                </c:pt>
                <c:pt idx="31">
                  <c:v>49.760620899295404</c:v>
                </c:pt>
                <c:pt idx="32">
                  <c:v>48.838381570582179</c:v>
                </c:pt>
                <c:pt idx="33">
                  <c:v>47.984735156594382</c:v>
                </c:pt>
                <c:pt idx="34">
                  <c:v>47.162084325663351</c:v>
                </c:pt>
                <c:pt idx="35">
                  <c:v>46.383562798953065</c:v>
                </c:pt>
                <c:pt idx="36">
                  <c:v>45.641658794586348</c:v>
                </c:pt>
                <c:pt idx="37">
                  <c:v>44.933065276168215</c:v>
                </c:pt>
                <c:pt idx="38">
                  <c:v>44.255957367146216</c:v>
                </c:pt>
                <c:pt idx="39">
                  <c:v>43.608921598288084</c:v>
                </c:pt>
                <c:pt idx="40">
                  <c:v>43.005218138473182</c:v>
                </c:pt>
                <c:pt idx="41">
                  <c:v>42.419034756535403</c:v>
                </c:pt>
                <c:pt idx="42">
                  <c:v>41.855768693518236</c:v>
                </c:pt>
                <c:pt idx="43">
                  <c:v>41.309983864686053</c:v>
                </c:pt>
                <c:pt idx="44">
                  <c:v>40.784846649782459</c:v>
                </c:pt>
                <c:pt idx="45">
                  <c:v>40.280858850165693</c:v>
                </c:pt>
                <c:pt idx="46">
                  <c:v>39.79192160341151</c:v>
                </c:pt>
                <c:pt idx="47">
                  <c:v>39.317455456063705</c:v>
                </c:pt>
                <c:pt idx="48">
                  <c:v>38.866502076691305</c:v>
                </c:pt>
                <c:pt idx="49">
                  <c:v>38.422331046836049</c:v>
                </c:pt>
                <c:pt idx="50">
                  <c:v>37.998000393950498</c:v>
                </c:pt>
                <c:pt idx="51">
                  <c:v>37.592331923299724</c:v>
                </c:pt>
                <c:pt idx="52">
                  <c:v>37.198467895873385</c:v>
                </c:pt>
                <c:pt idx="53">
                  <c:v>36.810234626428922</c:v>
                </c:pt>
                <c:pt idx="54">
                  <c:v>36.432057434563795</c:v>
                </c:pt>
                <c:pt idx="55">
                  <c:v>36.073145920048383</c:v>
                </c:pt>
                <c:pt idx="56">
                  <c:v>35.717703934022737</c:v>
                </c:pt>
                <c:pt idx="57">
                  <c:v>35.370570208636558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F3-4DAB-932A-32803B0D3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6172663"/>
        <c:axId val="1923998951"/>
      </c:scatterChart>
      <c:valAx>
        <c:axId val="1096172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(kpc)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998951"/>
        <c:crosses val="autoZero"/>
        <c:crossBetween val="midCat"/>
      </c:valAx>
      <c:valAx>
        <c:axId val="1923998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 (km / 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1726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</xdr:row>
      <xdr:rowOff>104775</xdr:rowOff>
    </xdr:from>
    <xdr:to>
      <xdr:col>11</xdr:col>
      <xdr:colOff>1562100</xdr:colOff>
      <xdr:row>14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C71427C-6EA8-7599-61B2-F75D00C58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showGridLines="0" tabSelected="1" workbookViewId="0">
      <pane xSplit="2" ySplit="2" topLeftCell="C3" activePane="bottomRight" state="frozen"/>
      <selection pane="bottomRight" activeCell="D2" sqref="D2"/>
      <selection pane="bottomLeft"/>
      <selection pane="topRight"/>
    </sheetView>
  </sheetViews>
  <sheetFormatPr defaultColWidth="25.7109375" defaultRowHeight="19.899999999999999" customHeight="1"/>
  <cols>
    <col min="1" max="16384" width="25.7109375" style="1"/>
  </cols>
  <sheetData>
    <row r="1" spans="1:9" ht="27.6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2.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0.25" customHeight="1">
      <c r="A3" s="3">
        <v>0.24</v>
      </c>
      <c r="B3" s="4">
        <f>A3*30900000000000000000</f>
        <v>7.416E+18</v>
      </c>
      <c r="C3" s="5">
        <v>37.299999999999997</v>
      </c>
      <c r="D3" s="6">
        <v>72286000</v>
      </c>
      <c r="E3" s="6">
        <f>2E+30*D3</f>
        <v>1.4457199999999999E+38</v>
      </c>
      <c r="F3" s="6">
        <f>0.0000000000667*E3/B3</f>
        <v>1300290237.3247032</v>
      </c>
      <c r="G3" s="7">
        <f>SQRT(F3)</f>
        <v>36059.53739754163</v>
      </c>
      <c r="H3" s="8">
        <f>G3/1000</f>
        <v>36.059537397541632</v>
      </c>
      <c r="I3" s="8">
        <f>C3/H3</f>
        <v>1.0344004025559943</v>
      </c>
    </row>
    <row r="4" spans="1:9" ht="20.100000000000001" customHeight="1">
      <c r="A4" s="9">
        <v>0.28000000000000003</v>
      </c>
      <c r="B4" s="10">
        <f>A4*30900000000000000000</f>
        <v>8.652000000000001E+18</v>
      </c>
      <c r="C4" s="11">
        <v>37.9</v>
      </c>
      <c r="D4" s="12">
        <v>92588500</v>
      </c>
      <c r="E4" s="12">
        <f>2E+30*D4</f>
        <v>1.8517699999999999E+38</v>
      </c>
      <c r="F4" s="12">
        <f>0.0000000000667*E4/B4</f>
        <v>1427566562.644475</v>
      </c>
      <c r="G4" s="13">
        <f>SQRT(F4)</f>
        <v>37783.151835765035</v>
      </c>
      <c r="H4" s="14">
        <f>G4/1000</f>
        <v>37.783151835765032</v>
      </c>
      <c r="I4" s="14">
        <f>C4/H4</f>
        <v>1.0030925997053628</v>
      </c>
    </row>
    <row r="5" spans="1:9" ht="20.100000000000001" customHeight="1">
      <c r="A5" s="9">
        <v>0.46</v>
      </c>
      <c r="B5" s="10">
        <f>A5*30900000000000000000</f>
        <v>1.4214E+19</v>
      </c>
      <c r="C5" s="11">
        <v>47.1</v>
      </c>
      <c r="D5" s="12">
        <v>201767000</v>
      </c>
      <c r="E5" s="12">
        <f>2E+30*D5</f>
        <v>4.0353400000000004E+38</v>
      </c>
      <c r="F5" s="12">
        <f>0.0000000000667*E5/B5</f>
        <v>1893606148.8673141</v>
      </c>
      <c r="G5" s="13">
        <f>SQRT(F5)</f>
        <v>43515.585126105267</v>
      </c>
      <c r="H5" s="14">
        <f>G5/1000</f>
        <v>43.515585126105265</v>
      </c>
      <c r="I5" s="14">
        <f>C5/H5</f>
        <v>1.0823708302096213</v>
      </c>
    </row>
    <row r="6" spans="1:9" ht="20.100000000000001" customHeight="1">
      <c r="A6" s="9">
        <v>0.64</v>
      </c>
      <c r="B6" s="10">
        <f>A6*30900000000000000000</f>
        <v>1.9776E+19</v>
      </c>
      <c r="C6" s="11">
        <v>53.5</v>
      </c>
      <c r="D6" s="12">
        <v>333464000</v>
      </c>
      <c r="E6" s="12">
        <f>2E+30*D6</f>
        <v>6.6692799999999998E+38</v>
      </c>
      <c r="F6" s="12">
        <f>0.0000000000667*E6/B6</f>
        <v>2249398139.158576</v>
      </c>
      <c r="G6" s="13">
        <f>SQRT(F6)</f>
        <v>47427.820307901311</v>
      </c>
      <c r="H6" s="14">
        <f>G6/1000</f>
        <v>47.427820307901314</v>
      </c>
      <c r="I6" s="14">
        <f>C6/H6</f>
        <v>1.1280299126689379</v>
      </c>
    </row>
    <row r="7" spans="1:9" ht="20.100000000000001" customHeight="1">
      <c r="A7" s="9">
        <v>0.73</v>
      </c>
      <c r="B7" s="10">
        <f>A7*30900000000000000000</f>
        <v>2.2557E+19</v>
      </c>
      <c r="C7" s="11">
        <v>55.1</v>
      </c>
      <c r="D7" s="12">
        <v>403352000</v>
      </c>
      <c r="E7" s="12">
        <f>2E+30*D7</f>
        <v>8.0670399999999998E+38</v>
      </c>
      <c r="F7" s="12">
        <f>0.0000000000667*E7/B7</f>
        <v>2385386212.7055902</v>
      </c>
      <c r="G7" s="13">
        <f>SQRT(F7)</f>
        <v>48840.415771219537</v>
      </c>
      <c r="H7" s="14">
        <f>G7/1000</f>
        <v>48.84041577121954</v>
      </c>
      <c r="I7" s="14">
        <f>C7/H7</f>
        <v>1.1281640241987678</v>
      </c>
    </row>
    <row r="8" spans="1:9" ht="20.100000000000001" customHeight="1">
      <c r="A8" s="9">
        <v>0.82</v>
      </c>
      <c r="B8" s="10">
        <f>A8*30900000000000000000</f>
        <v>2.5338E+19</v>
      </c>
      <c r="C8" s="11">
        <v>58.5</v>
      </c>
      <c r="D8" s="12">
        <v>475141000</v>
      </c>
      <c r="E8" s="12">
        <f>2E+30*D8</f>
        <v>9.5028200000000001E+38</v>
      </c>
      <c r="F8" s="12">
        <f>0.0000000000667*E8/B8</f>
        <v>2501531667.8506594</v>
      </c>
      <c r="G8" s="13">
        <f>SQRT(F8)</f>
        <v>50015.314333218572</v>
      </c>
      <c r="H8" s="14">
        <f>G8/1000</f>
        <v>50.015314333218569</v>
      </c>
      <c r="I8" s="14">
        <f>C8/H8</f>
        <v>1.1696417543285571</v>
      </c>
    </row>
    <row r="9" spans="1:9" ht="20.100000000000001" customHeight="1">
      <c r="A9" s="9">
        <v>1.08</v>
      </c>
      <c r="B9" s="10">
        <f>A9*30900000000000000000</f>
        <v>3.3372000000000004E+19</v>
      </c>
      <c r="C9" s="11">
        <v>66.2</v>
      </c>
      <c r="D9" s="12">
        <v>695568000</v>
      </c>
      <c r="E9" s="12">
        <f>2E+30*D9</f>
        <v>1.3911360000000001E+39</v>
      </c>
      <c r="F9" s="12">
        <f>0.0000000000667*E9/B9</f>
        <v>2780437828.1193814</v>
      </c>
      <c r="G9" s="13">
        <f>SQRT(F9)</f>
        <v>52729.857084192648</v>
      </c>
      <c r="H9" s="14">
        <f>G9/1000</f>
        <v>52.729857084192652</v>
      </c>
      <c r="I9" s="14">
        <f>C9/H9</f>
        <v>1.255455706892963</v>
      </c>
    </row>
    <row r="10" spans="1:9" ht="20.100000000000001" customHeight="1">
      <c r="A10" s="9">
        <v>1.22</v>
      </c>
      <c r="B10" s="10">
        <f>A10*30900000000000000000</f>
        <v>3.7698E+19</v>
      </c>
      <c r="C10" s="11">
        <v>69.400000000000006</v>
      </c>
      <c r="D10" s="12">
        <v>820309000</v>
      </c>
      <c r="E10" s="12">
        <f>2E+30*D10</f>
        <v>1.6406180000000001E+39</v>
      </c>
      <c r="F10" s="12">
        <f>0.0000000000667*E10/B10</f>
        <v>2902785840.0976181</v>
      </c>
      <c r="G10" s="13">
        <f>SQRT(F10)</f>
        <v>53877.507738365348</v>
      </c>
      <c r="H10" s="14">
        <f>G10/1000</f>
        <v>53.877507738365345</v>
      </c>
      <c r="I10" s="14">
        <f>C10/H10</f>
        <v>1.2881070953952336</v>
      </c>
    </row>
    <row r="11" spans="1:9" ht="20.100000000000001" customHeight="1">
      <c r="A11" s="9">
        <v>1.45</v>
      </c>
      <c r="B11" s="10">
        <f>A11*30900000000000000000</f>
        <v>4.4805E+19</v>
      </c>
      <c r="C11" s="11">
        <v>74.599999999999994</v>
      </c>
      <c r="D11" s="12">
        <v>1028250000</v>
      </c>
      <c r="E11" s="12">
        <f>2E+30*D11</f>
        <v>2.0565000000000001E+39</v>
      </c>
      <c r="F11" s="12">
        <f>0.0000000000667*E11/B11</f>
        <v>3061456310.6796122</v>
      </c>
      <c r="G11" s="13">
        <f>SQRT(F11)</f>
        <v>55330.428433906171</v>
      </c>
      <c r="H11" s="14">
        <f>G11/1000</f>
        <v>55.330428433906171</v>
      </c>
      <c r="I11" s="14">
        <f>C11/H11</f>
        <v>1.3482635524702631</v>
      </c>
    </row>
    <row r="12" spans="1:9" ht="20.100000000000001" customHeight="1">
      <c r="A12" s="9">
        <v>1.71</v>
      </c>
      <c r="B12" s="10">
        <f>A12*30900000000000000000</f>
        <v>5.2839E+19</v>
      </c>
      <c r="C12" s="11">
        <v>77.900000000000006</v>
      </c>
      <c r="D12" s="12">
        <v>1262570000</v>
      </c>
      <c r="E12" s="12">
        <f>2E+30*D12</f>
        <v>2.5251399999999999E+39</v>
      </c>
      <c r="F12" s="12">
        <f>0.0000000000667*E12/B12</f>
        <v>3187547796.1354303</v>
      </c>
      <c r="G12" s="13">
        <f>SQRT(F12)</f>
        <v>56458.372241284378</v>
      </c>
      <c r="H12" s="14">
        <f>G12/1000</f>
        <v>56.45837224128438</v>
      </c>
      <c r="I12" s="14">
        <f>C12/H12</f>
        <v>1.3797776469197733</v>
      </c>
    </row>
    <row r="13" spans="1:9" ht="20.100000000000001" customHeight="1">
      <c r="A13" s="9">
        <v>1.87</v>
      </c>
      <c r="B13" s="10">
        <f>A13*30900000000000000000</f>
        <v>5.7783E+19</v>
      </c>
      <c r="C13" s="11">
        <v>81.7</v>
      </c>
      <c r="D13" s="12">
        <v>1404430000</v>
      </c>
      <c r="E13" s="12">
        <f>2E+30*D13</f>
        <v>2.8088600000000002E+39</v>
      </c>
      <c r="F13" s="12">
        <f>0.0000000000667*E13/B13</f>
        <v>3242319748.0227752</v>
      </c>
      <c r="G13" s="13">
        <f>SQRT(F13)</f>
        <v>56941.371146318343</v>
      </c>
      <c r="H13" s="14">
        <f>G13/1000</f>
        <v>56.941371146318346</v>
      </c>
      <c r="I13" s="14">
        <f>C13/H13</f>
        <v>1.434809144129338</v>
      </c>
    </row>
    <row r="14" spans="1:9" ht="20.100000000000001" customHeight="1">
      <c r="A14" s="9">
        <v>2.2000000000000002</v>
      </c>
      <c r="B14" s="10">
        <f>A14*30900000000000000000</f>
        <v>6.7980000000000008E+19</v>
      </c>
      <c r="C14" s="11">
        <v>86.8</v>
      </c>
      <c r="D14" s="12">
        <v>1697050000</v>
      </c>
      <c r="E14" s="12">
        <f>2E+30*D14</f>
        <v>3.3941000000000003E+39</v>
      </c>
      <c r="F14" s="12">
        <f>0.0000000000667*E14/B14</f>
        <v>3330192262.4301267</v>
      </c>
      <c r="G14" s="13">
        <f>SQRT(F14)</f>
        <v>57707.818035601784</v>
      </c>
      <c r="H14" s="14">
        <f>G14/1000</f>
        <v>57.707818035601782</v>
      </c>
      <c r="I14" s="14">
        <f>C14/H14</f>
        <v>1.5041289543550291</v>
      </c>
    </row>
    <row r="15" spans="1:9" ht="20.100000000000001" customHeight="1">
      <c r="A15" s="9">
        <v>2.2799999999999998</v>
      </c>
      <c r="B15" s="10">
        <f>A15*30900000000000000000</f>
        <v>7.0451999999999992E+19</v>
      </c>
      <c r="C15" s="11">
        <v>90.1</v>
      </c>
      <c r="D15" s="12">
        <v>1768710000</v>
      </c>
      <c r="E15" s="12">
        <f>2E+30*D15</f>
        <v>3.5374199999999998E+39</v>
      </c>
      <c r="F15" s="12">
        <f>0.0000000000667*E15/B15</f>
        <v>3349030744.3365698</v>
      </c>
      <c r="G15" s="13">
        <f>SQRT(F15)</f>
        <v>57870.810814577068</v>
      </c>
      <c r="H15" s="14">
        <f>G15/1000</f>
        <v>57.870810814577069</v>
      </c>
      <c r="I15" s="14">
        <f>C15/H15</f>
        <v>1.5569161505044045</v>
      </c>
    </row>
    <row r="16" spans="1:9" ht="20.100000000000001" customHeight="1">
      <c r="A16" s="9">
        <v>2.69</v>
      </c>
      <c r="B16" s="10">
        <f>A16*30900000000000000000</f>
        <v>8.3121E+19</v>
      </c>
      <c r="C16" s="11">
        <v>94.4</v>
      </c>
      <c r="D16" s="12">
        <v>2130750000</v>
      </c>
      <c r="E16" s="12">
        <f>2E+30*D16</f>
        <v>4.2615000000000001E+39</v>
      </c>
      <c r="F16" s="12">
        <f>0.0000000000667*E16/B16</f>
        <v>3419617786.1190314</v>
      </c>
      <c r="G16" s="13">
        <f>SQRT(F16)</f>
        <v>58477.498117814779</v>
      </c>
      <c r="H16" s="14">
        <f>G16/1000</f>
        <v>58.477498117814783</v>
      </c>
      <c r="I16" s="14">
        <f>C16/H16</f>
        <v>1.6142961487478835</v>
      </c>
    </row>
    <row r="17" spans="1:9" ht="20.100000000000001" customHeight="1">
      <c r="A17" s="9">
        <v>2.7</v>
      </c>
      <c r="B17" s="10">
        <f>A17*30900000000000000000</f>
        <v>8.343E+19</v>
      </c>
      <c r="C17" s="11">
        <v>95.4</v>
      </c>
      <c r="D17" s="12">
        <v>2139400000</v>
      </c>
      <c r="E17" s="12">
        <f>2E+30*D17</f>
        <v>4.2788000000000002E+39</v>
      </c>
      <c r="F17" s="12">
        <f>0.0000000000667*E17/B17</f>
        <v>3420783411.2429581</v>
      </c>
      <c r="G17" s="13">
        <f>SQRT(F17)</f>
        <v>58487.463710123026</v>
      </c>
      <c r="H17" s="14">
        <f>G17/1000</f>
        <v>58.487463710123023</v>
      </c>
      <c r="I17" s="14">
        <f>C17/H17</f>
        <v>1.6311187722692813</v>
      </c>
    </row>
    <row r="18" spans="1:9" ht="20.100000000000001" customHeight="1">
      <c r="A18" s="9">
        <v>3.12</v>
      </c>
      <c r="B18" s="10">
        <f>A18*30900000000000000000</f>
        <v>9.6408E+19</v>
      </c>
      <c r="C18" s="11">
        <v>99.2</v>
      </c>
      <c r="D18" s="12">
        <v>2495370000</v>
      </c>
      <c r="E18" s="12">
        <f>2E+30*D18</f>
        <v>4.9907400000000002E+39</v>
      </c>
      <c r="F18" s="12">
        <f>0.0000000000667*E18/B18</f>
        <v>3452849950.2116013</v>
      </c>
      <c r="G18" s="13">
        <f>SQRT(F18)</f>
        <v>58760.95600151176</v>
      </c>
      <c r="H18" s="14">
        <f>G18/1000</f>
        <v>58.760956001511758</v>
      </c>
      <c r="I18" s="14">
        <f>C18/H18</f>
        <v>1.6881958148782987</v>
      </c>
    </row>
    <row r="19" spans="1:9" ht="20.100000000000001" customHeight="1">
      <c r="A19" s="9">
        <v>3.18</v>
      </c>
      <c r="B19" s="10">
        <f>A19*30900000000000000000</f>
        <v>9.8262E+19</v>
      </c>
      <c r="C19" s="11">
        <v>98.7</v>
      </c>
      <c r="D19" s="12">
        <v>2544940000</v>
      </c>
      <c r="E19" s="12">
        <f>2E+30*D19</f>
        <v>5.08988E+39</v>
      </c>
      <c r="F19" s="12">
        <f>0.0000000000667*E19/B19</f>
        <v>3454997822.1489487</v>
      </c>
      <c r="G19" s="13">
        <f>SQRT(F19)</f>
        <v>58779.229513059705</v>
      </c>
      <c r="H19" s="14">
        <f>G19/1000</f>
        <v>58.779229513059704</v>
      </c>
      <c r="I19" s="14">
        <f>C19/H19</f>
        <v>1.679164575950602</v>
      </c>
    </row>
    <row r="20" spans="1:9" ht="20.100000000000001" customHeight="1">
      <c r="A20" s="9">
        <v>3.53</v>
      </c>
      <c r="B20" s="10">
        <f>A20*30900000000000000000</f>
        <v>1.09077E+20</v>
      </c>
      <c r="C20" s="11">
        <v>101.3</v>
      </c>
      <c r="D20" s="12">
        <v>2828040000</v>
      </c>
      <c r="E20" s="12">
        <f>2E+30*D20</f>
        <v>5.6560800000000003E+39</v>
      </c>
      <c r="F20" s="12">
        <f>0.0000000000667*E20/B20</f>
        <v>3458662559.4763336</v>
      </c>
      <c r="G20" s="13">
        <f>SQRT(F20)</f>
        <v>58810.394995071525</v>
      </c>
      <c r="H20" s="14">
        <f>G20/1000</f>
        <v>58.810394995071526</v>
      </c>
      <c r="I20" s="14">
        <f>C20/H20</f>
        <v>1.7224846051193707</v>
      </c>
    </row>
    <row r="21" spans="1:9" ht="20.100000000000001" customHeight="1">
      <c r="A21" s="9">
        <v>3.66</v>
      </c>
      <c r="B21" s="10">
        <f>A21*30900000000000000000</f>
        <v>1.13094E+20</v>
      </c>
      <c r="C21" s="11">
        <v>101.5</v>
      </c>
      <c r="D21" s="12">
        <v>2930810000</v>
      </c>
      <c r="E21" s="12">
        <f>2E+30*D21</f>
        <v>5.8616199999999999E+39</v>
      </c>
      <c r="F21" s="12">
        <f>0.0000000000667*E21/B21</f>
        <v>3457036217.659646</v>
      </c>
      <c r="G21" s="13">
        <f>SQRT(F21)</f>
        <v>58796.56637644452</v>
      </c>
      <c r="H21" s="14">
        <f>G21/1000</f>
        <v>58.796566376444517</v>
      </c>
      <c r="I21" s="14">
        <f>C21/H21</f>
        <v>1.7262912828981731</v>
      </c>
    </row>
    <row r="22" spans="1:9" ht="20.100000000000001" customHeight="1">
      <c r="A22" s="9">
        <v>4.1500000000000004</v>
      </c>
      <c r="B22" s="10">
        <f>A22*30900000000000000000</f>
        <v>1.2823500000000002E+20</v>
      </c>
      <c r="C22" s="11">
        <v>106.3</v>
      </c>
      <c r="D22" s="12">
        <v>3301260000</v>
      </c>
      <c r="E22" s="12">
        <f>2E+30*D22</f>
        <v>6.6025199999999997E+39</v>
      </c>
      <c r="F22" s="12">
        <f>0.0000000000667*E22/B22</f>
        <v>3434226880.3368812</v>
      </c>
      <c r="G22" s="13">
        <f>SQRT(F22)</f>
        <v>58602.277091738346</v>
      </c>
      <c r="H22" s="14">
        <f>G22/1000</f>
        <v>58.602277091738344</v>
      </c>
      <c r="I22" s="14">
        <f>C22/H22</f>
        <v>1.8139226882531156</v>
      </c>
    </row>
    <row r="23" spans="1:9" ht="20.100000000000001" customHeight="1">
      <c r="A23" s="9">
        <v>4.6399999999999997</v>
      </c>
      <c r="B23" s="10">
        <f>A23*30900000000000000000</f>
        <v>1.4337599999999998E+20</v>
      </c>
      <c r="C23" s="11">
        <v>109.4</v>
      </c>
      <c r="D23" s="12">
        <v>3642920000</v>
      </c>
      <c r="E23" s="12">
        <f>2E+30*D23</f>
        <v>7.2858399999999998E+39</v>
      </c>
      <c r="F23" s="12">
        <f>0.0000000000667*E23/B23</f>
        <v>3389448220.0647249</v>
      </c>
      <c r="G23" s="13">
        <f>SQRT(F23)</f>
        <v>58218.967871860499</v>
      </c>
      <c r="H23" s="14">
        <f>G23/1000</f>
        <v>58.218967871860499</v>
      </c>
      <c r="I23" s="14">
        <f>C23/H23</f>
        <v>1.8791126672116305</v>
      </c>
    </row>
    <row r="24" spans="1:9" ht="20.100000000000001" customHeight="1">
      <c r="A24" s="9">
        <v>5.13</v>
      </c>
      <c r="B24" s="10">
        <f>A24*30900000000000000000</f>
        <v>1.58517E+20</v>
      </c>
      <c r="C24" s="11">
        <v>108.8</v>
      </c>
      <c r="D24" s="12">
        <v>3956160000</v>
      </c>
      <c r="E24" s="12">
        <f>2E+30*D24</f>
        <v>7.9123200000000001E+39</v>
      </c>
      <c r="F24" s="12">
        <f>0.0000000000667*E24/B24</f>
        <v>3329306913.4540777</v>
      </c>
      <c r="G24" s="13">
        <f>SQRT(F24)</f>
        <v>57700.1465635407</v>
      </c>
      <c r="H24" s="14">
        <f>G24/1000</f>
        <v>57.700146563540699</v>
      </c>
      <c r="I24" s="14">
        <f>C24/H24</f>
        <v>1.8856104616681864</v>
      </c>
    </row>
    <row r="25" spans="1:9" ht="20.100000000000001" customHeight="1">
      <c r="A25" s="9">
        <v>5.62</v>
      </c>
      <c r="B25" s="10">
        <f>A25*30900000000000000000</f>
        <v>1.73658E+20</v>
      </c>
      <c r="C25" s="11">
        <v>107.3</v>
      </c>
      <c r="D25" s="12">
        <v>4244570000</v>
      </c>
      <c r="E25" s="12">
        <f>2E+30*D25</f>
        <v>8.4891399999999996E+39</v>
      </c>
      <c r="F25" s="12">
        <f>0.0000000000667*E25/B25</f>
        <v>3260579057.6880994</v>
      </c>
      <c r="G25" s="13">
        <f>SQRT(F25)</f>
        <v>57101.4803458553</v>
      </c>
      <c r="H25" s="14">
        <f>G25/1000</f>
        <v>57.1014803458553</v>
      </c>
      <c r="I25" s="14">
        <f>C25/H25</f>
        <v>1.8791106526503274</v>
      </c>
    </row>
    <row r="26" spans="1:9" ht="20.100000000000001" customHeight="1">
      <c r="A26" s="9">
        <v>6.11</v>
      </c>
      <c r="B26" s="10">
        <f>A26*30900000000000000000</f>
        <v>1.88799E+20</v>
      </c>
      <c r="C26" s="11">
        <v>108.2</v>
      </c>
      <c r="D26" s="12">
        <v>4511940000</v>
      </c>
      <c r="E26" s="12">
        <f>2E+30*D26</f>
        <v>9.0238800000000008E+39</v>
      </c>
      <c r="F26" s="12">
        <f>0.0000000000667*E26/B26</f>
        <v>3188008389.8749466</v>
      </c>
      <c r="G26" s="13">
        <f>SQRT(F26)</f>
        <v>56462.451150078021</v>
      </c>
      <c r="H26" s="14">
        <f>G26/1000</f>
        <v>56.462451150078024</v>
      </c>
      <c r="I26" s="14">
        <f>C26/H26</f>
        <v>1.9163177969798515</v>
      </c>
    </row>
    <row r="27" spans="1:9" ht="20.100000000000001" customHeight="1">
      <c r="A27" s="9">
        <v>6.6</v>
      </c>
      <c r="B27" s="10">
        <f>A27*30900000000000000000</f>
        <v>2.0394E+20</v>
      </c>
      <c r="C27" s="11">
        <v>109.8</v>
      </c>
      <c r="D27" s="12">
        <v>4758520000</v>
      </c>
      <c r="E27" s="12">
        <f>2E+30*D27</f>
        <v>9.5170400000000006E+39</v>
      </c>
      <c r="F27" s="12">
        <f>0.0000000000667*E27/B27</f>
        <v>3112614337.5502601</v>
      </c>
      <c r="G27" s="13">
        <f>SQRT(F27)</f>
        <v>55790.808719270775</v>
      </c>
      <c r="H27" s="14">
        <f>G27/1000</f>
        <v>55.790808719270778</v>
      </c>
      <c r="I27" s="14">
        <f>C27/H27</f>
        <v>1.9680661119736347</v>
      </c>
    </row>
    <row r="28" spans="1:9" ht="20.100000000000001" customHeight="1">
      <c r="A28" s="9">
        <v>7.09</v>
      </c>
      <c r="B28" s="10">
        <f>A28*30900000000000000000</f>
        <v>2.19081E+20</v>
      </c>
      <c r="C28" s="11">
        <v>110.1</v>
      </c>
      <c r="D28" s="12">
        <v>4983820000</v>
      </c>
      <c r="E28" s="12">
        <f>2E+30*D28</f>
        <v>9.9676400000000003E+39</v>
      </c>
      <c r="F28" s="12">
        <f>0.0000000000667*E28/B28</f>
        <v>3034683920.5590625</v>
      </c>
      <c r="G28" s="13">
        <f>SQRT(F28)</f>
        <v>55087.965296959941</v>
      </c>
      <c r="H28" s="14">
        <f>G28/1000</f>
        <v>55.087965296959943</v>
      </c>
      <c r="I28" s="14">
        <f>C28/H28</f>
        <v>1.9986216482400361</v>
      </c>
    </row>
    <row r="29" spans="1:9" ht="20.100000000000001" customHeight="1">
      <c r="A29" s="9">
        <v>7.57</v>
      </c>
      <c r="B29" s="10">
        <f>A29*30900000000000000000</f>
        <v>2.33913E+20</v>
      </c>
      <c r="C29" s="11">
        <v>111.1</v>
      </c>
      <c r="D29" s="12">
        <v>5180370000</v>
      </c>
      <c r="E29" s="12">
        <f>2E+30*D29</f>
        <v>1.036074E+40</v>
      </c>
      <c r="F29" s="12">
        <f>0.0000000000667*E29/B29</f>
        <v>2954352079.6193457</v>
      </c>
      <c r="G29" s="13">
        <f>SQRT(F29)</f>
        <v>54353.951830748658</v>
      </c>
      <c r="H29" s="14">
        <f>G29/1000</f>
        <v>54.353951830748656</v>
      </c>
      <c r="I29" s="14">
        <f>C29/H29</f>
        <v>2.044009612142855</v>
      </c>
    </row>
    <row r="30" spans="1:9" ht="20.100000000000001" customHeight="1">
      <c r="A30" s="9">
        <v>8.06</v>
      </c>
      <c r="B30" s="10">
        <f>A30*30900000000000000000</f>
        <v>2.49054E+20</v>
      </c>
      <c r="C30" s="11">
        <v>113</v>
      </c>
      <c r="D30" s="12">
        <v>5348360000</v>
      </c>
      <c r="E30" s="12">
        <f>2E+30*D30</f>
        <v>1.069672E+40</v>
      </c>
      <c r="F30" s="12">
        <f>0.0000000000667*E30/B30</f>
        <v>2864725015.4584947</v>
      </c>
      <c r="G30" s="13">
        <f>SQRT(F30)</f>
        <v>53523.125987357038</v>
      </c>
      <c r="H30" s="14">
        <f>G30/1000</f>
        <v>53.523125987357041</v>
      </c>
      <c r="I30" s="14">
        <f>C30/H30</f>
        <v>2.1112369263837896</v>
      </c>
    </row>
    <row r="31" spans="1:9" ht="20.100000000000001" customHeight="1">
      <c r="A31" s="9">
        <v>8.5500000000000007</v>
      </c>
      <c r="B31" s="10">
        <f>A31*30900000000000000000</f>
        <v>2.6419500000000003E+20</v>
      </c>
      <c r="C31" s="11">
        <v>113.9</v>
      </c>
      <c r="D31" s="12">
        <v>5483320000</v>
      </c>
      <c r="E31" s="12">
        <f>2E+30*D31</f>
        <v>1.0966640000000001E+40</v>
      </c>
      <c r="F31" s="12">
        <f>0.0000000000667*E31/B31</f>
        <v>2768693154.6774158</v>
      </c>
      <c r="G31" s="13">
        <f>SQRT(F31)</f>
        <v>52618.372786294101</v>
      </c>
      <c r="H31" s="14">
        <f>G31/1000</f>
        <v>52.618372786294103</v>
      </c>
      <c r="I31" s="14">
        <f>C31/H31</f>
        <v>2.1646431458950093</v>
      </c>
    </row>
    <row r="32" spans="1:9" ht="20.100000000000001" customHeight="1">
      <c r="A32" s="9">
        <v>9.0399999999999991</v>
      </c>
      <c r="B32" s="10">
        <f>A32*30900000000000000000</f>
        <v>2.7933599999999997E+20</v>
      </c>
      <c r="C32" s="11">
        <v>115.1</v>
      </c>
      <c r="D32" s="12">
        <v>5592260000</v>
      </c>
      <c r="E32" s="12">
        <f>2E+30*D32</f>
        <v>1.1184520000000001E+40</v>
      </c>
      <c r="F32" s="12">
        <f>0.0000000000667*E32/B32</f>
        <v>2670645688.3466511</v>
      </c>
      <c r="G32" s="13">
        <f>SQRT(F32)</f>
        <v>51678.290300150715</v>
      </c>
      <c r="H32" s="14">
        <f>G32/1000</f>
        <v>51.678290300150714</v>
      </c>
      <c r="I32" s="14">
        <f>C32/H32</f>
        <v>2.2272408651968179</v>
      </c>
    </row>
    <row r="33" spans="1:9" ht="20.100000000000001" customHeight="1">
      <c r="A33" s="9">
        <v>9.5299999999999994</v>
      </c>
      <c r="B33" s="10">
        <f>A33*30900000000000000000</f>
        <v>2.9447699999999997E+20</v>
      </c>
      <c r="C33" s="11">
        <v>116.3</v>
      </c>
      <c r="D33" s="12">
        <v>5678380000</v>
      </c>
      <c r="E33" s="12">
        <f>2E+30*D33</f>
        <v>1.1356759999999999E+40</v>
      </c>
      <c r="F33" s="12">
        <f>0.0000000000667*E33/B33</f>
        <v>2572343143.9467263</v>
      </c>
      <c r="G33" s="13">
        <f>SQRT(F33)</f>
        <v>50718.272288660686</v>
      </c>
      <c r="H33" s="14">
        <f>G33/1000</f>
        <v>50.718272288660685</v>
      </c>
      <c r="I33" s="14">
        <f>C33/H33</f>
        <v>2.2930591826567741</v>
      </c>
    </row>
    <row r="34" spans="1:9" ht="20.100000000000001" customHeight="1">
      <c r="A34" s="9">
        <v>10.02</v>
      </c>
      <c r="B34" s="10">
        <f>A34*30900000000000000000</f>
        <v>3.09618E+20</v>
      </c>
      <c r="C34" s="11">
        <v>119.1</v>
      </c>
      <c r="D34" s="12">
        <v>5747010000</v>
      </c>
      <c r="E34" s="12">
        <f>2E+30*D34</f>
        <v>1.1494020000000001E+40</v>
      </c>
      <c r="F34" s="12">
        <f>0.0000000000667*E34/B34</f>
        <v>2476119392.2833943</v>
      </c>
      <c r="G34" s="13">
        <f>SQRT(F34)</f>
        <v>49760.620899295405</v>
      </c>
      <c r="H34" s="14">
        <f>G34/1000</f>
        <v>49.760620899295404</v>
      </c>
      <c r="I34" s="14">
        <f>C34/H34</f>
        <v>2.3934588806886534</v>
      </c>
    </row>
    <row r="35" spans="1:9" ht="20.100000000000001" customHeight="1">
      <c r="A35" s="9">
        <v>10.51</v>
      </c>
      <c r="B35" s="10">
        <f>A35*30900000000000000000</f>
        <v>3.2475899999999997E+20</v>
      </c>
      <c r="C35" s="11">
        <v>121</v>
      </c>
      <c r="D35" s="12">
        <v>5806680000</v>
      </c>
      <c r="E35" s="12">
        <f>2E+30*D35</f>
        <v>1.1613360000000001E+40</v>
      </c>
      <c r="F35" s="12">
        <f>0.0000000000667*E35/B35</f>
        <v>2385187514.4337807</v>
      </c>
      <c r="G35" s="13">
        <f>SQRT(F35)</f>
        <v>48838.381570582176</v>
      </c>
      <c r="H35" s="14">
        <f>G35/1000</f>
        <v>48.838381570582179</v>
      </c>
      <c r="I35" s="14">
        <f>C35/H35</f>
        <v>2.477559577299433</v>
      </c>
    </row>
    <row r="36" spans="1:9" ht="20.100000000000001" customHeight="1">
      <c r="A36" s="9">
        <v>10.99</v>
      </c>
      <c r="B36" s="10">
        <f>A36*30900000000000000000</f>
        <v>3.3959100000000003E+20</v>
      </c>
      <c r="C36" s="11">
        <v>121.5</v>
      </c>
      <c r="D36" s="12">
        <v>5861470000</v>
      </c>
      <c r="E36" s="12">
        <f>2E+30*D36</f>
        <v>1.172294E+40</v>
      </c>
      <c r="F36" s="12">
        <f>0.0000000000667*E36/B36</f>
        <v>2302534808.0485048</v>
      </c>
      <c r="G36" s="13">
        <f>SQRT(F36)</f>
        <v>47984.735156594383</v>
      </c>
      <c r="H36" s="14">
        <f>G36/1000</f>
        <v>47.984735156594382</v>
      </c>
      <c r="I36" s="14">
        <f>C36/H36</f>
        <v>2.5320552380563188</v>
      </c>
    </row>
    <row r="37" spans="1:9" ht="20.100000000000001" customHeight="1">
      <c r="A37" s="9">
        <v>11.48</v>
      </c>
      <c r="B37" s="10">
        <f>A37*30900000000000000000</f>
        <v>3.54732E+20</v>
      </c>
      <c r="C37" s="11">
        <v>118.6</v>
      </c>
      <c r="D37" s="12">
        <v>5914670000</v>
      </c>
      <c r="E37" s="12">
        <f>2E+30*D37</f>
        <v>1.182934E+40</v>
      </c>
      <c r="F37" s="12">
        <f>0.0000000000667*E37/B37</f>
        <v>2224262197.9409809</v>
      </c>
      <c r="G37" s="13">
        <f>SQRT(F37)</f>
        <v>47162.084325663353</v>
      </c>
      <c r="H37" s="14">
        <f>G37/1000</f>
        <v>47.162084325663351</v>
      </c>
      <c r="I37" s="14">
        <f>C37/H37</f>
        <v>2.5147319440134148</v>
      </c>
    </row>
    <row r="38" spans="1:9" ht="20.100000000000001" customHeight="1">
      <c r="A38" s="9">
        <v>11.97</v>
      </c>
      <c r="B38" s="10">
        <f>A38*30900000000000000000</f>
        <v>3.6987300000000003E+20</v>
      </c>
      <c r="C38" s="11">
        <v>118.7</v>
      </c>
      <c r="D38" s="12">
        <v>5965200000</v>
      </c>
      <c r="E38" s="12">
        <f>2E+30*D38</f>
        <v>1.1930400000000001E+40</v>
      </c>
      <c r="F38" s="12">
        <f>0.0000000000667*E38/B38</f>
        <v>2151434897.9244227</v>
      </c>
      <c r="G38" s="13">
        <f>SQRT(F38)</f>
        <v>46383.562798953062</v>
      </c>
      <c r="H38" s="14">
        <f>G38/1000</f>
        <v>46.383562798953065</v>
      </c>
      <c r="I38" s="14">
        <f>C38/H38</f>
        <v>2.5590962150643422</v>
      </c>
    </row>
    <row r="39" spans="1:9" ht="20.100000000000001" customHeight="1">
      <c r="A39" s="9">
        <v>12.46</v>
      </c>
      <c r="B39" s="10">
        <f>A39*30900000000000000000</f>
        <v>3.85014E+20</v>
      </c>
      <c r="C39" s="11">
        <v>117.2</v>
      </c>
      <c r="D39" s="12">
        <v>6012340000</v>
      </c>
      <c r="E39" s="12">
        <f>2E+30*D39</f>
        <v>1.2024680000000001E+40</v>
      </c>
      <c r="F39" s="12">
        <f>0.0000000000667*E39/B39</f>
        <v>2083161017.5214412</v>
      </c>
      <c r="G39" s="13">
        <f>SQRT(F39)</f>
        <v>45641.65879458635</v>
      </c>
      <c r="H39" s="14">
        <f>G39/1000</f>
        <v>45.641658794586348</v>
      </c>
      <c r="I39" s="14">
        <f>C39/H39</f>
        <v>2.567829546412133</v>
      </c>
    </row>
    <row r="40" spans="1:9" ht="20.100000000000001" customHeight="1">
      <c r="A40" s="9">
        <v>12.95</v>
      </c>
      <c r="B40" s="10">
        <f>A40*30900000000000000000</f>
        <v>4.0015499999999997E+20</v>
      </c>
      <c r="C40" s="11">
        <v>116.2</v>
      </c>
      <c r="D40" s="12">
        <v>6056260000</v>
      </c>
      <c r="E40" s="12">
        <f>2E+30*D40</f>
        <v>1.2112519999999999E+40</v>
      </c>
      <c r="F40" s="12">
        <f>0.0000000000667*E40/B40</f>
        <v>2018980355.1123939</v>
      </c>
      <c r="G40" s="13">
        <f>SQRT(F40)</f>
        <v>44933.065276168214</v>
      </c>
      <c r="H40" s="14">
        <f>G40/1000</f>
        <v>44.933065276168215</v>
      </c>
      <c r="I40" s="14">
        <f>C40/H40</f>
        <v>2.5860688400804617</v>
      </c>
    </row>
    <row r="41" spans="1:9" ht="20.100000000000001" customHeight="1">
      <c r="A41" s="9">
        <v>13.44</v>
      </c>
      <c r="B41" s="10">
        <f>A41*30900000000000000000</f>
        <v>4.15296E+20</v>
      </c>
      <c r="C41" s="11">
        <v>118.3</v>
      </c>
      <c r="D41" s="12">
        <v>6097410000</v>
      </c>
      <c r="E41" s="12">
        <f>2E+30*D41</f>
        <v>1.2194820000000001E+40</v>
      </c>
      <c r="F41" s="12">
        <f>0.0000000000667*E41/B41</f>
        <v>1958589762.4826634</v>
      </c>
      <c r="G41" s="13">
        <f>SQRT(F41)</f>
        <v>44255.957367146213</v>
      </c>
      <c r="H41" s="14">
        <f>G41/1000</f>
        <v>44.255957367146216</v>
      </c>
      <c r="I41" s="14">
        <f>C41/H41</f>
        <v>2.6730864506802194</v>
      </c>
    </row>
    <row r="42" spans="1:9" ht="20.100000000000001" customHeight="1">
      <c r="A42" s="9">
        <v>13.93</v>
      </c>
      <c r="B42" s="10">
        <f>A42*30900000000000000000</f>
        <v>4.3043699999999997E+20</v>
      </c>
      <c r="C42" s="11">
        <v>119</v>
      </c>
      <c r="D42" s="12">
        <v>6136270000</v>
      </c>
      <c r="E42" s="12">
        <f>2E+30*D42</f>
        <v>1.227254E+40</v>
      </c>
      <c r="F42" s="12">
        <f>0.0000000000667*E42/B42</f>
        <v>1901738042.9656372</v>
      </c>
      <c r="G42" s="13">
        <f>SQRT(F42)</f>
        <v>43608.921598288085</v>
      </c>
      <c r="H42" s="14">
        <f>G42/1000</f>
        <v>43.608921598288084</v>
      </c>
      <c r="I42" s="14">
        <f>C42/H42</f>
        <v>2.7287994208201534</v>
      </c>
    </row>
    <row r="43" spans="1:9" ht="20.100000000000001" customHeight="1">
      <c r="A43" s="9">
        <v>14.41</v>
      </c>
      <c r="B43" s="10">
        <f>A43*30900000000000000000</f>
        <v>4.4526900000000003E+20</v>
      </c>
      <c r="C43" s="11">
        <v>121.3</v>
      </c>
      <c r="D43" s="12">
        <v>6173180000</v>
      </c>
      <c r="E43" s="12">
        <f>2E+30*D43</f>
        <v>1.2346359999999999E+40</v>
      </c>
      <c r="F43" s="12">
        <f>0.0000000000667*E43/B43</f>
        <v>1849448787.1376626</v>
      </c>
      <c r="G43" s="13">
        <f>SQRT(F43)</f>
        <v>43005.218138473181</v>
      </c>
      <c r="H43" s="14">
        <f>G43/1000</f>
        <v>43.005218138473182</v>
      </c>
      <c r="I43" s="14">
        <f>C43/H43</f>
        <v>2.8205879484071956</v>
      </c>
    </row>
    <row r="44" spans="1:9" ht="20.100000000000001" customHeight="1">
      <c r="A44" s="9">
        <v>14.9</v>
      </c>
      <c r="B44" s="10">
        <f>A44*30900000000000000000</f>
        <v>4.6041E+20</v>
      </c>
      <c r="C44" s="11">
        <v>121.4</v>
      </c>
      <c r="D44" s="12">
        <v>6210270000</v>
      </c>
      <c r="E44" s="12">
        <f>2E+30*D44</f>
        <v>1.242054E+40</v>
      </c>
      <c r="F44" s="12">
        <f>0.0000000000667*E44/B44</f>
        <v>1799374509.6761582</v>
      </c>
      <c r="G44" s="13">
        <f>SQRT(F44)</f>
        <v>42419.034756535402</v>
      </c>
      <c r="H44" s="14">
        <f>G44/1000</f>
        <v>42.419034756535403</v>
      </c>
      <c r="I44" s="14">
        <f>C44/H44</f>
        <v>2.8619227357901202</v>
      </c>
    </row>
    <row r="45" spans="1:9" ht="20.100000000000001" customHeight="1">
      <c r="A45" s="9">
        <v>15.39</v>
      </c>
      <c r="B45" s="10">
        <f>A45*30900000000000000000</f>
        <v>4.7555100000000003E+20</v>
      </c>
      <c r="C45" s="11">
        <v>120.3</v>
      </c>
      <c r="D45" s="12">
        <v>6245280000</v>
      </c>
      <c r="E45" s="12">
        <f>2E+30*D45</f>
        <v>1.2490560000000001E+40</v>
      </c>
      <c r="F45" s="12">
        <f>0.0000000000667*E45/B45</f>
        <v>1751905372.9253013</v>
      </c>
      <c r="G45" s="13">
        <f>SQRT(F45)</f>
        <v>41855.768693518236</v>
      </c>
      <c r="H45" s="14">
        <f>G45/1000</f>
        <v>41.855768693518236</v>
      </c>
      <c r="I45" s="14">
        <f>C45/H45</f>
        <v>2.8741557915439646</v>
      </c>
    </row>
    <row r="46" spans="1:9" ht="20.100000000000001" customHeight="1">
      <c r="A46" s="9">
        <v>15.88</v>
      </c>
      <c r="B46" s="10">
        <f>A46*30900000000000000000</f>
        <v>4.90692E+20</v>
      </c>
      <c r="C46" s="11">
        <v>121.9</v>
      </c>
      <c r="D46" s="12">
        <v>6277160000</v>
      </c>
      <c r="E46" s="12">
        <f>2E+30*D46</f>
        <v>1.255432E+40</v>
      </c>
      <c r="F46" s="12">
        <f>0.0000000000667*E46/B46</f>
        <v>1706514766.9006219</v>
      </c>
      <c r="G46" s="13">
        <f>SQRT(F46)</f>
        <v>41309.983864686052</v>
      </c>
      <c r="H46" s="14">
        <f>G46/1000</f>
        <v>41.309983864686053</v>
      </c>
      <c r="I46" s="14">
        <f>C46/H46</f>
        <v>2.9508605086676525</v>
      </c>
    </row>
    <row r="47" spans="1:9" ht="20.100000000000001" customHeight="1">
      <c r="A47" s="9">
        <v>16.37</v>
      </c>
      <c r="B47" s="10">
        <f>A47*30900000000000000000</f>
        <v>5.0583300000000003E+20</v>
      </c>
      <c r="C47" s="11">
        <v>126.3</v>
      </c>
      <c r="D47" s="12">
        <v>6307380000</v>
      </c>
      <c r="E47" s="12">
        <f>2E+30*D47</f>
        <v>1.2614760000000001E+40</v>
      </c>
      <c r="F47" s="12">
        <f>0.0000000000667*E47/B47</f>
        <v>1663403716.2462711</v>
      </c>
      <c r="G47" s="13">
        <f>SQRT(F47)</f>
        <v>40784.846649782456</v>
      </c>
      <c r="H47" s="14">
        <f>G47/1000</f>
        <v>40.784846649782459</v>
      </c>
      <c r="I47" s="14">
        <f>C47/H47</f>
        <v>3.0967383814025857</v>
      </c>
    </row>
    <row r="48" spans="1:9" ht="20.100000000000001" customHeight="1">
      <c r="A48" s="9">
        <v>16.86</v>
      </c>
      <c r="B48" s="10">
        <f>A48*30900000000000000000</f>
        <v>5.20974E+20</v>
      </c>
      <c r="C48" s="11">
        <v>126.3</v>
      </c>
      <c r="D48" s="12">
        <v>6336620000</v>
      </c>
      <c r="E48" s="12">
        <f>2E+30*D48</f>
        <v>1.2673239999999999E+40</v>
      </c>
      <c r="F48" s="12">
        <f>0.0000000000667*E48/B48</f>
        <v>1622547589.7069719</v>
      </c>
      <c r="G48" s="13">
        <f>SQRT(F48)</f>
        <v>40280.858850165692</v>
      </c>
      <c r="H48" s="14">
        <f>G48/1000</f>
        <v>40.280858850165693</v>
      </c>
      <c r="I48" s="14">
        <f>C48/H48</f>
        <v>3.1354842872095432</v>
      </c>
    </row>
    <row r="49" spans="1:9" ht="20.100000000000001" customHeight="1">
      <c r="A49" s="9">
        <v>17.350000000000001</v>
      </c>
      <c r="B49" s="10">
        <f>A49*30900000000000000000</f>
        <v>5.3611500000000003E+20</v>
      </c>
      <c r="C49" s="11">
        <v>127.2</v>
      </c>
      <c r="D49" s="12">
        <v>6363440000</v>
      </c>
      <c r="E49" s="12">
        <f>2E+30*D49</f>
        <v>1.2726880000000001E+40</v>
      </c>
      <c r="F49" s="12">
        <f>0.0000000000667*E49/B49</f>
        <v>1583397024.8920476</v>
      </c>
      <c r="G49" s="13">
        <f>SQRT(F49)</f>
        <v>39791.921603411509</v>
      </c>
      <c r="H49" s="14">
        <f>G49/1000</f>
        <v>39.79192160341151</v>
      </c>
      <c r="I49" s="14">
        <f>C49/H49</f>
        <v>3.1966287345392908</v>
      </c>
    </row>
    <row r="50" spans="1:9" ht="20.100000000000001" customHeight="1">
      <c r="A50" s="9">
        <v>17.84</v>
      </c>
      <c r="B50" s="10">
        <f>A50*30900000000000000000</f>
        <v>5.51256E+20</v>
      </c>
      <c r="C50" s="11">
        <v>126.2</v>
      </c>
      <c r="D50" s="12">
        <v>6388050000</v>
      </c>
      <c r="E50" s="12">
        <f>2E+30*D50</f>
        <v>1.2776100000000001E+40</v>
      </c>
      <c r="F50" s="12">
        <f>0.0000000000667*E50/B50</f>
        <v>1545862303.5395534</v>
      </c>
      <c r="G50" s="13">
        <f>SQRT(F50)</f>
        <v>39317.455456063704</v>
      </c>
      <c r="H50" s="14">
        <f>G50/1000</f>
        <v>39.317455456063705</v>
      </c>
      <c r="I50" s="14">
        <f>C50/H50</f>
        <v>3.2097702797940579</v>
      </c>
    </row>
    <row r="51" spans="1:9" ht="20.100000000000001" customHeight="1">
      <c r="A51" s="9">
        <v>18.32</v>
      </c>
      <c r="B51" s="10">
        <f>A51*30900000000000000000</f>
        <v>5.66088E+20</v>
      </c>
      <c r="C51" s="11">
        <v>124.2</v>
      </c>
      <c r="D51" s="12">
        <v>6410310000</v>
      </c>
      <c r="E51" s="12">
        <f>2E+30*D51</f>
        <v>1.282062E+40</v>
      </c>
      <c r="F51" s="12">
        <f>0.0000000000667*E51/B51</f>
        <v>1510604983.6774495</v>
      </c>
      <c r="G51" s="13">
        <f>SQRT(F51)</f>
        <v>38866.502076691308</v>
      </c>
      <c r="H51" s="14">
        <f>G51/1000</f>
        <v>38.866502076691305</v>
      </c>
      <c r="I51" s="14">
        <f>C51/H51</f>
        <v>3.1955538410667574</v>
      </c>
    </row>
    <row r="52" spans="1:9" ht="20.100000000000001" customHeight="1">
      <c r="A52" s="9">
        <v>18.809999999999999</v>
      </c>
      <c r="B52" s="10">
        <f>A52*30900000000000000000</f>
        <v>5.8122899999999997E+20</v>
      </c>
      <c r="C52" s="11">
        <v>127.2</v>
      </c>
      <c r="D52" s="12">
        <v>6432190000</v>
      </c>
      <c r="E52" s="12">
        <f>2E+30*D52</f>
        <v>1.286438E+40</v>
      </c>
      <c r="F52" s="12">
        <f>0.0000000000667*E52/B52</f>
        <v>1476275523.0726616</v>
      </c>
      <c r="G52" s="13">
        <f>SQRT(F52)</f>
        <v>38422.331046836051</v>
      </c>
      <c r="H52" s="14">
        <f>G52/1000</f>
        <v>38.422331046836049</v>
      </c>
      <c r="I52" s="14">
        <f>C52/H52</f>
        <v>3.310574776031828</v>
      </c>
    </row>
    <row r="53" spans="1:9" ht="20.100000000000001" customHeight="1">
      <c r="A53" s="9">
        <v>19.3</v>
      </c>
      <c r="B53" s="10">
        <f>A53*30900000000000000000</f>
        <v>5.9637000000000007E+20</v>
      </c>
      <c r="C53" s="11">
        <v>120.2</v>
      </c>
      <c r="D53" s="12">
        <v>6454780000</v>
      </c>
      <c r="E53" s="12">
        <f>2E+30*D53</f>
        <v>1.290956E+40</v>
      </c>
      <c r="F53" s="12">
        <f>0.0000000000667*E53/B53</f>
        <v>1443848033.9386621</v>
      </c>
      <c r="G53" s="13">
        <f>SQRT(F53)</f>
        <v>37998.000393950497</v>
      </c>
      <c r="H53" s="14">
        <f>G53/1000</f>
        <v>37.998000393950498</v>
      </c>
      <c r="I53" s="14">
        <f>C53/H53</f>
        <v>3.1633243526976891</v>
      </c>
    </row>
    <row r="54" spans="1:9" ht="20.100000000000001" customHeight="1">
      <c r="A54" s="9">
        <v>19.79</v>
      </c>
      <c r="B54" s="10">
        <f>A54*30900000000000000000</f>
        <v>6.1151100000000003E+20</v>
      </c>
      <c r="C54" s="11">
        <v>121.8</v>
      </c>
      <c r="D54" s="12">
        <v>6478090000</v>
      </c>
      <c r="E54" s="12">
        <f>2E+30*D54</f>
        <v>1.295618E+40</v>
      </c>
      <c r="F54" s="12">
        <f>0.0000000000667*E54/B54</f>
        <v>1413183419.4315393</v>
      </c>
      <c r="G54" s="13">
        <f>SQRT(F54)</f>
        <v>37592.331923299724</v>
      </c>
      <c r="H54" s="14">
        <f>G54/1000</f>
        <v>37.592331923299724</v>
      </c>
      <c r="I54" s="14">
        <f>C54/H54</f>
        <v>3.240022466510208</v>
      </c>
    </row>
    <row r="55" spans="1:9" ht="20.100000000000001" customHeight="1">
      <c r="A55" s="9">
        <v>20.28</v>
      </c>
      <c r="B55" s="10">
        <f>A55*30900000000000000000</f>
        <v>6.26652E+20</v>
      </c>
      <c r="C55" s="11">
        <v>136</v>
      </c>
      <c r="D55" s="12">
        <v>6500110000</v>
      </c>
      <c r="E55" s="12">
        <f>2E+30*D55</f>
        <v>1.3000220000000001E+40</v>
      </c>
      <c r="F55" s="12">
        <f>0.0000000000667*E55/B55</f>
        <v>1383726013.800323</v>
      </c>
      <c r="G55" s="13">
        <f>SQRT(F55)</f>
        <v>37198.467895873386</v>
      </c>
      <c r="H55" s="14">
        <f>G55/1000</f>
        <v>37.198467895873385</v>
      </c>
      <c r="I55" s="14">
        <f>C55/H55</f>
        <v>3.6560645556879821</v>
      </c>
    </row>
    <row r="56" spans="1:9" ht="20.100000000000001" customHeight="1">
      <c r="A56" s="9">
        <v>20.77</v>
      </c>
      <c r="B56" s="10">
        <f>A56*30900000000000000000</f>
        <v>6.4179299999999997E+20</v>
      </c>
      <c r="C56" s="11">
        <v>128.30000000000001</v>
      </c>
      <c r="D56" s="12">
        <v>6518930000</v>
      </c>
      <c r="E56" s="12">
        <f>2E+30*D56</f>
        <v>1.3037860000000001E+40</v>
      </c>
      <c r="F56" s="12">
        <f>0.0000000000667*E56/B56</f>
        <v>1354993373.2527466</v>
      </c>
      <c r="G56" s="13">
        <f>SQRT(F56)</f>
        <v>36810.234626428923</v>
      </c>
      <c r="H56" s="14">
        <f>G56/1000</f>
        <v>36.810234626428922</v>
      </c>
      <c r="I56" s="14">
        <f>C56/H56</f>
        <v>3.4854436898341175</v>
      </c>
    </row>
    <row r="57" spans="1:9" ht="20.100000000000001" customHeight="1">
      <c r="A57" s="9">
        <v>21.26</v>
      </c>
      <c r="B57" s="10">
        <f>A57*30900000000000000000</f>
        <v>6.5693400000000007E+20</v>
      </c>
      <c r="C57" s="11">
        <v>127.4</v>
      </c>
      <c r="D57" s="12">
        <v>6536320000</v>
      </c>
      <c r="E57" s="12">
        <f>2E+30*D57</f>
        <v>1.307264E+40</v>
      </c>
      <c r="F57" s="12">
        <f>0.0000000000667*E57/B57</f>
        <v>1327294808.9153552</v>
      </c>
      <c r="G57" s="13">
        <f>SQRT(F57)</f>
        <v>36432.057434563794</v>
      </c>
      <c r="H57" s="14">
        <f>G57/1000</f>
        <v>36.432057434563795</v>
      </c>
      <c r="I57" s="14">
        <f>C57/H57</f>
        <v>3.4969202666861512</v>
      </c>
    </row>
    <row r="58" spans="1:9" ht="20.100000000000001" customHeight="1">
      <c r="A58" s="9">
        <v>21.74</v>
      </c>
      <c r="B58" s="10">
        <f>A58*30900000000000000000</f>
        <v>6.7176599999999993E+20</v>
      </c>
      <c r="C58" s="11">
        <v>120.1</v>
      </c>
      <c r="D58" s="12">
        <v>6552850000</v>
      </c>
      <c r="E58" s="12">
        <f>2E+30*D58</f>
        <v>1.3105700000000001E+40</v>
      </c>
      <c r="F58" s="12">
        <f>0.0000000000667*E58/B58</f>
        <v>1301271856.569103</v>
      </c>
      <c r="G58" s="13">
        <f>SQRT(F58)</f>
        <v>36073.145920048381</v>
      </c>
      <c r="H58" s="14">
        <f>G58/1000</f>
        <v>36.073145920048383</v>
      </c>
      <c r="I58" s="14">
        <f>C58/H58</f>
        <v>3.3293464414272775</v>
      </c>
    </row>
    <row r="59" spans="1:9" ht="20.100000000000001" customHeight="1">
      <c r="A59" s="9">
        <v>22.23</v>
      </c>
      <c r="B59" s="10">
        <f>A59*30900000000000000000</f>
        <v>6.8690700000000003E+20</v>
      </c>
      <c r="C59" s="11">
        <v>112.2</v>
      </c>
      <c r="D59" s="12">
        <v>6569150000</v>
      </c>
      <c r="E59" s="12">
        <f>2E+30*D59</f>
        <v>1.3138300000000001E+40</v>
      </c>
      <c r="F59" s="12">
        <f>0.0000000000667*E59/B59</f>
        <v>1275754374.3185031</v>
      </c>
      <c r="G59" s="13">
        <f>SQRT(F59)</f>
        <v>35717.703934022735</v>
      </c>
      <c r="H59" s="14">
        <f>G59/1000</f>
        <v>35.717703934022737</v>
      </c>
      <c r="I59" s="14">
        <f>C59/H59</f>
        <v>3.1412993457601401</v>
      </c>
    </row>
    <row r="60" spans="1:9" ht="20.100000000000001" customHeight="1">
      <c r="A60" s="9">
        <v>22.72</v>
      </c>
      <c r="B60" s="10">
        <f>A60*30900000000000000000</f>
        <v>7.02048E+20</v>
      </c>
      <c r="C60" s="11">
        <v>119.6</v>
      </c>
      <c r="D60" s="12">
        <v>6584080000</v>
      </c>
      <c r="E60" s="12">
        <f>2E+30*D60</f>
        <v>1.3168160000000001E+40</v>
      </c>
      <c r="F60" s="12">
        <f>0.0000000000667*E60/B60</f>
        <v>1251077236.8840878</v>
      </c>
      <c r="G60" s="13">
        <f>SQRT(F60)</f>
        <v>35370.570208636556</v>
      </c>
      <c r="H60" s="14">
        <f>G60/1000</f>
        <v>35.370570208636558</v>
      </c>
      <c r="I60" s="14">
        <f>C60/H60</f>
        <v>3.3813421523749381</v>
      </c>
    </row>
  </sheetData>
  <mergeCells count="1">
    <mergeCell ref="A1:I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2022-04-17T01:03:48Z</dcterms:created>
  <dcterms:modified xsi:type="dcterms:W3CDTF">2022-04-17T01:03:48Z</dcterms:modified>
  <cp:category/>
  <cp:contentStatus/>
</cp:coreProperties>
</file>